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765" windowHeight="11295" tabRatio="733" activeTab="4"/>
  </bookViews>
  <sheets>
    <sheet name="표지" sheetId="1" r:id="rId1"/>
    <sheet name="조직도" sheetId="2" r:id="rId2"/>
    <sheet name="사업계획서" sheetId="3" r:id="rId3"/>
    <sheet name="예산(총괄)" sheetId="4" r:id="rId4"/>
    <sheet name="수입_지출(예산안)" sheetId="5" r:id="rId5"/>
    <sheet name="Sheet7" sheetId="6" r:id="rId6"/>
  </sheets>
  <definedNames>
    <definedName name="_xlnm.Print_Area" localSheetId="2">사업계획서!$B$2:$F$18</definedName>
    <definedName name="_xlnm.Print_Area" localSheetId="4">'수입_지출(예산안)'!$B$1:$H$75</definedName>
    <definedName name="_xlnm.Print_Area" localSheetId="3">'예산(총괄)'!$B$1:$F$26</definedName>
    <definedName name="_xlnm.Print_Area" localSheetId="0">표지!$A$1:$G$34</definedName>
  </definedNames>
  <calcPr calcId="144525"/>
</workbook>
</file>

<file path=xl/calcChain.xml><?xml version="1.0" encoding="utf-8"?>
<calcChain xmlns="http://schemas.openxmlformats.org/spreadsheetml/2006/main">
  <c r="F72" i="5" l="1"/>
  <c r="G72" i="5" s="1"/>
  <c r="E72" i="5"/>
  <c r="F71" i="5"/>
  <c r="F73" i="5" s="1"/>
  <c r="E71" i="5"/>
  <c r="G70" i="5"/>
  <c r="G69" i="5"/>
  <c r="G68" i="5"/>
  <c r="G67" i="5"/>
  <c r="F59" i="5"/>
  <c r="E8" i="4" s="1"/>
  <c r="E59" i="5"/>
  <c r="F58" i="5"/>
  <c r="E7" i="4" s="1"/>
  <c r="E58" i="5"/>
  <c r="E61" i="5" s="1"/>
  <c r="G57" i="5"/>
  <c r="G56" i="5"/>
  <c r="G55" i="5"/>
  <c r="G54" i="5"/>
  <c r="G53" i="5"/>
  <c r="G52" i="5"/>
  <c r="G51" i="5"/>
  <c r="G50" i="5"/>
  <c r="G49" i="5"/>
  <c r="G48" i="5"/>
  <c r="G47" i="5"/>
  <c r="G45" i="5"/>
  <c r="G44" i="5"/>
  <c r="E44" i="5"/>
  <c r="F43" i="5"/>
  <c r="E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1" i="5"/>
  <c r="E20" i="5"/>
  <c r="G19" i="5"/>
  <c r="F19" i="5"/>
  <c r="E19" i="5"/>
  <c r="E22" i="5" s="1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C16" i="4"/>
  <c r="C15" i="4"/>
  <c r="F9" i="4"/>
  <c r="D7" i="4"/>
  <c r="C7" i="4"/>
  <c r="C10" i="4" s="1"/>
  <c r="F6" i="4"/>
  <c r="E63" i="5" l="1"/>
  <c r="F63" i="5"/>
  <c r="G63" i="5" s="1"/>
  <c r="G71" i="5"/>
  <c r="G43" i="5"/>
  <c r="G59" i="5"/>
  <c r="E73" i="5"/>
  <c r="C17" i="4"/>
  <c r="F22" i="5"/>
  <c r="F62" i="5"/>
  <c r="G62" i="5" s="1"/>
  <c r="F8" i="4"/>
  <c r="F7" i="4"/>
  <c r="F10" i="4"/>
  <c r="G20" i="5"/>
  <c r="E62" i="5"/>
  <c r="E64" i="5" s="1"/>
  <c r="G58" i="5"/>
  <c r="F64" i="5" l="1"/>
  <c r="G64" i="5" s="1"/>
</calcChain>
</file>

<file path=xl/sharedStrings.xml><?xml version="1.0" encoding="utf-8"?>
<sst xmlns="http://schemas.openxmlformats.org/spreadsheetml/2006/main" count="368" uniqueCount="229">
  <si>
    <t>회장단회비</t>
  </si>
  <si>
    <t>배너광고협찬</t>
  </si>
  <si>
    <t>이사회의</t>
  </si>
  <si>
    <t>통장이자</t>
  </si>
  <si>
    <t>이사회비</t>
  </si>
  <si>
    <t>경조사비</t>
  </si>
  <si>
    <t>상임부회장</t>
  </si>
  <si>
    <t>전무이사</t>
  </si>
  <si>
    <t>임원회의</t>
  </si>
  <si>
    <t>삼계구장</t>
  </si>
  <si>
    <t>관리동 유지</t>
  </si>
  <si>
    <t xml:space="preserve">2.기금회계 </t>
  </si>
  <si>
    <t>예비비사용</t>
  </si>
  <si>
    <t>경남도민체전</t>
  </si>
  <si>
    <t>정기총회</t>
  </si>
  <si>
    <t>이월금액</t>
  </si>
  <si>
    <t>1. 일반회계</t>
  </si>
  <si>
    <t>수입상세내역</t>
  </si>
  <si>
    <t>잔액(a-b)</t>
  </si>
  <si>
    <t>(금액:원)</t>
  </si>
  <si>
    <t>협회
관리구장</t>
  </si>
  <si>
    <t>상세내역</t>
  </si>
  <si>
    <t>전기이월</t>
  </si>
  <si>
    <t>정기이사대회</t>
  </si>
  <si>
    <t>임시총회</t>
  </si>
  <si>
    <t>별도장소</t>
  </si>
  <si>
    <t>지출소계(b)</t>
  </si>
  <si>
    <t>예산전용</t>
  </si>
  <si>
    <t>기술위원</t>
  </si>
  <si>
    <t>일 반 회 계</t>
  </si>
  <si>
    <t>협회
사무실</t>
  </si>
  <si>
    <t>시합회계 사용</t>
  </si>
  <si>
    <t>사무실유지비</t>
  </si>
  <si>
    <t>경기운영위원장</t>
  </si>
  <si>
    <t>차기이월</t>
  </si>
  <si>
    <t>구장예산</t>
  </si>
  <si>
    <t>시합예산</t>
  </si>
  <si>
    <t>시 합 회 계</t>
  </si>
  <si>
    <t>이월보통예금</t>
  </si>
  <si>
    <t>.김해시대표(단체7복)</t>
  </si>
  <si>
    <t>경남도지사기 시,군대항</t>
  </si>
  <si>
    <t>제31회 경남
생활대축전</t>
  </si>
  <si>
    <t>전기세,수도세,정수기,전화세</t>
  </si>
  <si>
    <t>구 
장 
회 
계</t>
  </si>
  <si>
    <t>12/18(토),17시</t>
  </si>
  <si>
    <t>구장사용료 (비정기임대)</t>
  </si>
  <si>
    <t>김 해 시 테 니 스 협 회</t>
  </si>
  <si>
    <t>김해시장기 전국동호인대회</t>
  </si>
  <si>
    <t>구장사용료 (정기임대)</t>
  </si>
  <si>
    <t>사무용품, UMS 수수료 등</t>
  </si>
  <si>
    <t>연합회장배(동부,중부,장유)</t>
  </si>
  <si>
    <t>감사(2),이사(26)</t>
  </si>
  <si>
    <t>협회장이,취임식/테니스인의밤</t>
  </si>
  <si>
    <t>김해시 테니스협회 조직도</t>
  </si>
  <si>
    <t>시상,참가품,경품,시합구 등</t>
  </si>
  <si>
    <t>예년 평균 경조사비 산출기준</t>
  </si>
  <si>
    <t>코로나19로 1회 실시</t>
  </si>
  <si>
    <t>일반회계와 구장회계의 예산</t>
  </si>
  <si>
    <t>미정
(10월중 예상)</t>
  </si>
  <si>
    <t>집행부회의, 이사회의, 코로나19 최소인원 참석으로
예년대비 임원회의 개최횟수 증가(긴급안건 결정)</t>
  </si>
  <si>
    <t>김해시청(능동,동부,원도심:4.3백만), 김해시도개발공사(삼계:0.2백만)</t>
  </si>
  <si>
    <t>.21년도 정기감사/정기결산
.21년도 사업/예산 결산
.기타안건</t>
  </si>
  <si>
    <t>화장실 청소용역비: 60만원/월x구장별,  화장실소모품, 종량제봉투</t>
  </si>
  <si>
    <t>.임원 상견례(고문,감사,임원)
.임시총회 상정안건 및 기타 안건협의</t>
  </si>
  <si>
    <t>화장실, 배수관,그늘막,전기시설,네트,그물망, 기타 시설물 유지비</t>
  </si>
  <si>
    <t>.총34개종목
.테니스종목:김해시대표
 일반부(단체5복)/어르신부(단체3복)</t>
  </si>
  <si>
    <t>∙도민체전 발대식
.남자/여자일반부
∙남자/여자고등부</t>
  </si>
  <si>
    <t>정기총회 2회(20년 정기총회포함), 임시총회 1회</t>
  </si>
  <si>
    <t>∙전국신인부,일반부
.개나리부,국화부 (4개 종목)</t>
  </si>
  <si>
    <t>일반예산</t>
  </si>
  <si>
    <t>수입소계(a)</t>
  </si>
  <si>
    <t>협회 사무실</t>
  </si>
  <si>
    <t>경남생체대축전</t>
  </si>
  <si>
    <t>배너광고 폐지</t>
  </si>
  <si>
    <t>직전회장</t>
  </si>
  <si>
    <t>여성부회장</t>
  </si>
  <si>
    <t>자문위원</t>
  </si>
  <si>
    <t>이    창</t>
  </si>
  <si>
    <t>회원등록</t>
  </si>
  <si>
    <t>5/15(토)</t>
  </si>
  <si>
    <t>3/19(금)</t>
  </si>
  <si>
    <t>총무간사</t>
  </si>
  <si>
    <t>~3/31까지</t>
  </si>
  <si>
    <t>경기운영위원</t>
  </si>
  <si>
    <t>협회사무국</t>
  </si>
  <si>
    <t xml:space="preserve">    </t>
  </si>
  <si>
    <t>야간정기임대(레슨코트포함):30만/면+기타비용(클럽하우스운영비)
삼계구장12면 폐쇄에따른 임대료 감소(12월~), 국제구장임대비용이전(8월~)
코트임대시스템의 요율표 적용(일반인 임대)</t>
  </si>
  <si>
    <t>제4회 경남테니스 협회장기
시.군대항 테니스대회</t>
  </si>
  <si>
    <t>∙시군협회 테니스대회
.김해시대표(단체5복식)</t>
  </si>
  <si>
    <t>대회찬조/후원금 등 - 코로나19로 대회취소예상</t>
  </si>
  <si>
    <t>김정화</t>
  </si>
  <si>
    <t>협회장</t>
  </si>
  <si>
    <t>내 용</t>
  </si>
  <si>
    <t>장소</t>
  </si>
  <si>
    <t>김테협</t>
  </si>
  <si>
    <t>찬조금</t>
  </si>
  <si>
    <t>잔액</t>
  </si>
  <si>
    <t>총계</t>
  </si>
  <si>
    <t>구분</t>
  </si>
  <si>
    <t>과목</t>
  </si>
  <si>
    <t>&lt;4&gt;</t>
  </si>
  <si>
    <t>사업</t>
  </si>
  <si>
    <t>증감율</t>
  </si>
  <si>
    <t>&lt;1&gt;</t>
  </si>
  <si>
    <t>지출</t>
  </si>
  <si>
    <t>&lt;3&gt;</t>
  </si>
  <si>
    <t>수입</t>
  </si>
  <si>
    <t>예산</t>
  </si>
  <si>
    <t>사업명</t>
  </si>
  <si>
    <t>이경주</t>
  </si>
  <si>
    <t>일자</t>
  </si>
  <si>
    <t>창원</t>
  </si>
  <si>
    <t>최문규</t>
  </si>
  <si>
    <t>대의원</t>
  </si>
  <si>
    <t>윤현욱</t>
  </si>
  <si>
    <t>심호석</t>
  </si>
  <si>
    <t>이현규</t>
  </si>
  <si>
    <t>주최</t>
  </si>
  <si>
    <t>합계</t>
  </si>
  <si>
    <t>이미연</t>
  </si>
  <si>
    <t>산청</t>
  </si>
  <si>
    <t>감해상</t>
  </si>
  <si>
    <t>권혁태</t>
  </si>
  <si>
    <t>강석일</t>
  </si>
  <si>
    <t>김영진</t>
  </si>
  <si>
    <t>경체회</t>
  </si>
  <si>
    <t>양정화</t>
  </si>
  <si>
    <t>서창웅</t>
  </si>
  <si>
    <t>최금호</t>
  </si>
  <si>
    <t>이호준</t>
  </si>
  <si>
    <t>이경우</t>
  </si>
  <si>
    <t>거제</t>
  </si>
  <si>
    <t>박현숙</t>
  </si>
  <si>
    <t>이재우</t>
  </si>
  <si>
    <t>황선보</t>
  </si>
  <si>
    <t>경테협</t>
  </si>
  <si>
    <t>장은기</t>
  </si>
  <si>
    <t>통신비</t>
  </si>
  <si>
    <t>전덕재</t>
  </si>
  <si>
    <t>양산</t>
  </si>
  <si>
    <t>임기곤</t>
  </si>
  <si>
    <t>안성진</t>
  </si>
  <si>
    <t>권경윤</t>
  </si>
  <si>
    <t>변상대</t>
  </si>
  <si>
    <t>조우영</t>
  </si>
  <si>
    <t>김성식</t>
  </si>
  <si>
    <t>박유도</t>
  </si>
  <si>
    <t>부회장</t>
  </si>
  <si>
    <t>박세진</t>
  </si>
  <si>
    <t>김혁진</t>
  </si>
  <si>
    <t>김병기</t>
  </si>
  <si>
    <t>김계경</t>
  </si>
  <si>
    <t>김선웅</t>
  </si>
  <si>
    <t>강병일</t>
  </si>
  <si>
    <t>고성현</t>
  </si>
  <si>
    <t>배기효</t>
  </si>
  <si>
    <t>김훈식</t>
  </si>
  <si>
    <t>고 문</t>
  </si>
  <si>
    <t>감사</t>
  </si>
  <si>
    <t>윤미나</t>
  </si>
  <si>
    <t>안병석</t>
  </si>
  <si>
    <t>.조직구성(고문,임원,이사)
.사업계획서/예산안 (21년)
.정관제.개정(체육회 회원종목단체 규정적용)</t>
  </si>
  <si>
    <t>20년 코로나19로 대회취소, 21년 대회실시 예상
김해시체육회지원금(3백만), 대회참가비(4.3백만)</t>
  </si>
  <si>
    <t>전년도이월금(8월이후 개인회비 입금액)</t>
  </si>
  <si>
    <t>20년 대회실시, 21년 코로나19로 취소</t>
  </si>
  <si>
    <t>중학교 엘리트기금회계 스포츠클럽 회계이관</t>
  </si>
  <si>
    <t>제30회 김해시테니스
협회장기 종별대회</t>
  </si>
  <si>
    <t>2021년도 사업일정표 계획안(테니스)</t>
  </si>
  <si>
    <t>제43회 김해테니스
협회장기 클럽대회</t>
  </si>
  <si>
    <t>19년도 이사복 미수령자 지급(1명)</t>
  </si>
  <si>
    <t>제12회 경남도지사기
시,군대항테니스대회</t>
  </si>
  <si>
    <t>23대 협회장 임기(2021.12.31)</t>
  </si>
  <si>
    <t>전년도 이월금(20년 12월1일기준)</t>
  </si>
  <si>
    <t>년1회 지원(동일날짜에 대회시행 조건)</t>
  </si>
  <si>
    <t>인터넷,전화,우편,문자전송 등</t>
  </si>
  <si>
    <t>.여자지역신인부
.남자지역신인부</t>
  </si>
  <si>
    <t>.여자부
.일반부(금,은,동배조)</t>
  </si>
  <si>
    <t>통장이자, UMS 수수료 포함</t>
  </si>
  <si>
    <t>엘리트 지원 개인기부금(5천원)</t>
  </si>
  <si>
    <t>제39회 김해시장기
클럽대항대회</t>
  </si>
  <si>
    <t>산하단체 연회비(김해시체육회)</t>
  </si>
  <si>
    <t>제9회 김해시장배
전국동호인대회</t>
  </si>
  <si>
    <t>홈페이지관리, 전무활동비, 총무급여</t>
  </si>
  <si>
    <t>임대시스템관리(예약,회계,결산 등)</t>
  </si>
  <si>
    <t>.정기이사회의
∙이사회 친선경기</t>
  </si>
  <si>
    <t>33개클럽(일반:28,여성:5)</t>
  </si>
  <si>
    <t>2021년 예산안(수입/지출)</t>
  </si>
  <si>
    <t>삼계구장축소환불(14면--&gt;2면)</t>
  </si>
  <si>
    <t>경남테니스 협회장기 시,군대항</t>
  </si>
  <si>
    <t>회장, 상임부회장, 부회장(5)</t>
  </si>
  <si>
    <t>.클럽회원등록
.유소년/엘리트 육성기금
.대의원 및 협회조직도</t>
  </si>
  <si>
    <t>코로나19로 간담회 취소(중부, 동부, 장유, 진영연합회)</t>
  </si>
  <si>
    <t>1월~7월: 협회에서 스포츠클럽 운영
8월~  : 사)김해시테니스스포츠클럽에선 운영
후원계약에 따라 5백만/년 스포츠클럽으로 이관</t>
  </si>
  <si>
    <t>잔액(a-b-c)</t>
  </si>
  <si>
    <t>유소년/엘리트기금</t>
  </si>
  <si>
    <t>김해시테니스협회</t>
  </si>
  <si>
    <t>타예산전용(c)</t>
  </si>
  <si>
    <t>협회장기 클럽대항전</t>
  </si>
  <si>
    <t>기
금
회
계</t>
  </si>
  <si>
    <t>19년도(실적)</t>
  </si>
  <si>
    <t>유소년/엘리트 지원</t>
  </si>
  <si>
    <t>테니스장위.수탁금</t>
  </si>
  <si>
    <t>테니스장 공공요금</t>
  </si>
  <si>
    <t>테니스장 관리/수선</t>
  </si>
  <si>
    <t>지      출</t>
  </si>
  <si>
    <t>지역연합회 간담회의</t>
  </si>
  <si>
    <t>클럽등록 연회비</t>
  </si>
  <si>
    <t>SK기지국 임대료</t>
  </si>
  <si>
    <t>수      입</t>
  </si>
  <si>
    <t>제59회 도민체전</t>
  </si>
  <si>
    <t>협회장기 종별대회</t>
  </si>
  <si>
    <t>시장기 클럽대항전</t>
  </si>
  <si>
    <t>미정
(8월중 예상)</t>
  </si>
  <si>
    <t>21년도(계획)</t>
  </si>
  <si>
    <t>20년도(계획)</t>
  </si>
  <si>
    <t>코로나19로 대회취소</t>
  </si>
  <si>
    <t>SK기지국 철거</t>
  </si>
  <si>
    <t>코로나19로 미참가</t>
  </si>
  <si>
    <t>코로나19로 취소</t>
  </si>
  <si>
    <t>2021년도 임시총회</t>
  </si>
  <si>
    <t>20년도(실적)</t>
  </si>
  <si>
    <t>미정
(7월중 예상)</t>
  </si>
  <si>
    <r>
      <t>2021</t>
    </r>
    <r>
      <rPr>
        <b/>
        <u/>
        <sz val="27"/>
        <color rgb="FF000000"/>
        <rFont val="Arial"/>
      </rPr>
      <t>년도 예산안(총괄)</t>
    </r>
  </si>
  <si>
    <r>
      <t>(</t>
    </r>
    <r>
      <rPr>
        <b/>
        <sz val="15"/>
        <color rgb="FF000000"/>
        <rFont val="Arial"/>
      </rPr>
      <t>기간 : 2020.12.1~2021.11.30)</t>
    </r>
  </si>
  <si>
    <t>-</t>
    <phoneticPr fontId="35" type="noConversion"/>
  </si>
  <si>
    <t>지출</t>
    <phoneticPr fontId="35" type="noConversion"/>
  </si>
  <si>
    <t>수입</t>
    <phoneticPr fontId="35" type="noConversion"/>
  </si>
  <si>
    <t>조범근</t>
    <phoneticPr fontId="35" type="noConversion"/>
  </si>
  <si>
    <t>이두희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</si>
</sst>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#,##0_ ;[Red]\-#,##0\ "/>
    <numFmt numFmtId="178" formatCode="#,##0.00_ ;[Red]\-#,##0.00\ "/>
  </numFmts>
  <fonts count="36" x14ac:knownFonts="1">
    <font>
      <sz val="11"/>
      <color rgb="FF000000"/>
      <name val="돋움"/>
    </font>
    <font>
      <sz val="11"/>
      <color rgb="FF006100"/>
      <name val="Calibri"/>
    </font>
    <font>
      <sz val="11"/>
      <color rgb="FF000000"/>
      <name val="Calibri"/>
    </font>
    <font>
      <sz val="26"/>
      <color rgb="FF000000"/>
      <name val="Calibri"/>
    </font>
    <font>
      <sz val="24"/>
      <color rgb="FF000000"/>
      <name val="Calibri"/>
    </font>
    <font>
      <sz val="20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8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Calibri"/>
    </font>
    <font>
      <b/>
      <sz val="10"/>
      <color rgb="FF000000"/>
      <name val="Calibri"/>
    </font>
    <font>
      <b/>
      <u/>
      <sz val="16"/>
      <color rgb="FF000000"/>
      <name val="돋움"/>
      <family val="3"/>
      <charset val="129"/>
    </font>
    <font>
      <b/>
      <sz val="16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sz val="9"/>
      <color rgb="FF000000"/>
      <name val="Calibri"/>
    </font>
    <font>
      <sz val="12"/>
      <color rgb="FF000000"/>
      <name val="돋움"/>
      <family val="3"/>
      <charset val="129"/>
    </font>
    <font>
      <sz val="11"/>
      <color rgb="FF000000"/>
      <name val="Arial"/>
    </font>
    <font>
      <b/>
      <sz val="15"/>
      <color rgb="FF000000"/>
      <name val="Arial"/>
    </font>
    <font>
      <b/>
      <sz val="14"/>
      <color rgb="FF000000"/>
      <name val="Arial"/>
    </font>
    <font>
      <sz val="14"/>
      <color rgb="FF000000"/>
      <name val="Arial"/>
    </font>
    <font>
      <b/>
      <sz val="20"/>
      <color rgb="FF000000"/>
      <name val="Arial"/>
    </font>
    <font>
      <sz val="10"/>
      <color rgb="FF000000"/>
      <name val="Arial"/>
    </font>
    <font>
      <b/>
      <sz val="22"/>
      <color rgb="FF000000"/>
      <name val="Arial"/>
    </font>
    <font>
      <b/>
      <sz val="24"/>
      <color rgb="FF000000"/>
      <name val="Arial"/>
    </font>
    <font>
      <sz val="22"/>
      <color rgb="FF000000"/>
      <name val="Arial"/>
    </font>
    <font>
      <sz val="12"/>
      <color rgb="FF000000"/>
      <name val="Arial"/>
    </font>
    <font>
      <b/>
      <sz val="36"/>
      <color rgb="FF000000"/>
      <name val="Arial"/>
    </font>
    <font>
      <b/>
      <sz val="24"/>
      <color rgb="FF000000"/>
      <name val="Calibri"/>
    </font>
    <font>
      <b/>
      <sz val="9"/>
      <color rgb="FF000000"/>
      <name val="돋움"/>
      <family val="3"/>
      <charset val="129"/>
    </font>
    <font>
      <b/>
      <sz val="20"/>
      <color rgb="FF000000"/>
      <name val="돋움"/>
      <family val="3"/>
      <charset val="129"/>
    </font>
    <font>
      <b/>
      <u/>
      <sz val="22"/>
      <color rgb="FF000000"/>
      <name val="돋움"/>
      <family val="3"/>
      <charset val="129"/>
    </font>
    <font>
      <b/>
      <u/>
      <sz val="27"/>
      <color rgb="FF000000"/>
      <name val="Arial"/>
    </font>
    <font>
      <b/>
      <sz val="16"/>
      <color rgb="FF000000"/>
      <name val="Arial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2D050"/>
        <bgColor indexed="64"/>
      </patternFill>
    </fill>
    <fill>
      <patternFill patternType="lightGray"/>
    </fill>
    <fill>
      <patternFill patternType="solid">
        <fgColor rgb="FFCCFFFF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3">
    <xf numFmtId="0" fontId="0" fillId="0" borderId="0">
      <alignment vertical="center"/>
    </xf>
    <xf numFmtId="41" fontId="34" fillId="0" borderId="0">
      <alignment vertical="center"/>
    </xf>
    <xf numFmtId="41" fontId="34" fillId="0" borderId="0"/>
    <xf numFmtId="0" fontId="1" fillId="2" borderId="0">
      <alignment vertical="center"/>
    </xf>
    <xf numFmtId="0" fontId="34" fillId="0" borderId="0"/>
    <xf numFmtId="0" fontId="2" fillId="0" borderId="0">
      <alignment vertical="center"/>
    </xf>
    <xf numFmtId="0" fontId="34" fillId="0" borderId="0"/>
    <xf numFmtId="0" fontId="34" fillId="0" borderId="0"/>
    <xf numFmtId="41" fontId="34" fillId="0" borderId="0">
      <alignment vertical="center"/>
    </xf>
    <xf numFmtId="41" fontId="34" fillId="0" borderId="0">
      <alignment vertical="center"/>
    </xf>
    <xf numFmtId="0" fontId="34" fillId="0" borderId="0"/>
    <xf numFmtId="9" fontId="2" fillId="0" borderId="0">
      <alignment vertical="center"/>
    </xf>
    <xf numFmtId="41" fontId="2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>
      <alignment vertical="center"/>
    </xf>
    <xf numFmtId="0" fontId="34" fillId="0" borderId="0">
      <alignment vertical="center"/>
    </xf>
    <xf numFmtId="41" fontId="34" fillId="0" borderId="0">
      <alignment vertical="center"/>
    </xf>
    <xf numFmtId="0" fontId="34" fillId="0" borderId="0">
      <alignment vertical="center"/>
    </xf>
    <xf numFmtId="41" fontId="34" fillId="0" borderId="0"/>
    <xf numFmtId="0" fontId="2" fillId="0" borderId="0">
      <alignment vertical="center"/>
    </xf>
    <xf numFmtId="0" fontId="34" fillId="0" borderId="0"/>
  </cellStyleXfs>
  <cellXfs count="269">
    <xf numFmtId="0" fontId="0" fillId="0" borderId="0" xfId="0">
      <alignment vertical="center"/>
    </xf>
    <xf numFmtId="0" fontId="2" fillId="0" borderId="0" xfId="14">
      <alignment vertical="center"/>
    </xf>
    <xf numFmtId="0" fontId="3" fillId="0" borderId="0" xfId="14" applyFont="1">
      <alignment vertical="center"/>
    </xf>
    <xf numFmtId="0" fontId="3" fillId="0" borderId="0" xfId="14" applyFont="1" applyAlignment="1">
      <alignment vertical="center"/>
    </xf>
    <xf numFmtId="0" fontId="4" fillId="0" borderId="0" xfId="14" applyFont="1" applyAlignment="1">
      <alignment vertical="center"/>
    </xf>
    <xf numFmtId="0" fontId="5" fillId="0" borderId="0" xfId="13" applyFont="1">
      <alignment vertical="center"/>
    </xf>
    <xf numFmtId="0" fontId="34" fillId="0" borderId="0" xfId="4" applyAlignment="1">
      <alignment vertical="center"/>
    </xf>
    <xf numFmtId="0" fontId="34" fillId="0" borderId="0" xfId="4" applyAlignment="1">
      <alignment horizontal="center" vertical="center"/>
    </xf>
    <xf numFmtId="0" fontId="34" fillId="0" borderId="1" xfId="4" applyBorder="1" applyAlignment="1">
      <alignment horizontal="center" vertical="center"/>
    </xf>
    <xf numFmtId="0" fontId="34" fillId="0" borderId="2" xfId="4" applyBorder="1" applyAlignment="1">
      <alignment vertical="center"/>
    </xf>
    <xf numFmtId="0" fontId="34" fillId="0" borderId="3" xfId="4" applyBorder="1" applyAlignment="1">
      <alignment horizontal="center" vertical="center"/>
    </xf>
    <xf numFmtId="0" fontId="34" fillId="0" borderId="4" xfId="4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34" fillId="0" borderId="5" xfId="4" applyBorder="1" applyAlignment="1">
      <alignment horizontal="center" vertical="center"/>
    </xf>
    <xf numFmtId="0" fontId="34" fillId="0" borderId="6" xfId="4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34" fillId="3" borderId="0" xfId="4" applyFill="1" applyAlignment="1">
      <alignment vertical="center"/>
    </xf>
    <xf numFmtId="0" fontId="6" fillId="3" borderId="0" xfId="4" applyFont="1" applyFill="1" applyAlignment="1">
      <alignment vertical="center"/>
    </xf>
    <xf numFmtId="0" fontId="34" fillId="0" borderId="7" xfId="4" applyBorder="1" applyAlignment="1">
      <alignment horizontal="center" vertical="center"/>
    </xf>
    <xf numFmtId="0" fontId="34" fillId="0" borderId="2" xfId="4" applyBorder="1" applyAlignment="1">
      <alignment horizontal="center" vertical="center"/>
    </xf>
    <xf numFmtId="0" fontId="34" fillId="0" borderId="3" xfId="4" applyBorder="1" applyAlignment="1">
      <alignment vertical="center"/>
    </xf>
    <xf numFmtId="0" fontId="34" fillId="0" borderId="7" xfId="4" applyBorder="1" applyAlignment="1">
      <alignment vertical="center"/>
    </xf>
    <xf numFmtId="0" fontId="34" fillId="0" borderId="8" xfId="4" applyBorder="1" applyAlignment="1">
      <alignment vertical="center"/>
    </xf>
    <xf numFmtId="0" fontId="34" fillId="0" borderId="8" xfId="4" applyBorder="1" applyAlignment="1">
      <alignment horizontal="center" vertical="center"/>
    </xf>
    <xf numFmtId="0" fontId="6" fillId="3" borderId="7" xfId="4" applyFont="1" applyFill="1" applyBorder="1" applyAlignment="1">
      <alignment horizontal="center" vertical="center"/>
    </xf>
    <xf numFmtId="0" fontId="34" fillId="0" borderId="5" xfId="4" applyBorder="1" applyAlignment="1">
      <alignment vertical="center"/>
    </xf>
    <xf numFmtId="0" fontId="34" fillId="0" borderId="1" xfId="4" applyBorder="1" applyAlignment="1">
      <alignment vertical="center"/>
    </xf>
    <xf numFmtId="0" fontId="0" fillId="0" borderId="0" xfId="13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41" fontId="9" fillId="4" borderId="10" xfId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177" fontId="9" fillId="4" borderId="10" xfId="1" applyNumberFormat="1" applyFont="1" applyFill="1" applyBorder="1" applyAlignment="1">
      <alignment horizontal="right" vertical="center" wrapText="1"/>
    </xf>
    <xf numFmtId="177" fontId="9" fillId="4" borderId="11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7" fontId="10" fillId="0" borderId="13" xfId="1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77" fontId="10" fillId="0" borderId="15" xfId="1" applyNumberFormat="1" applyFont="1" applyFill="1" applyBorder="1" applyAlignment="1">
      <alignment horizontal="right" vertical="center"/>
    </xf>
    <xf numFmtId="178" fontId="10" fillId="0" borderId="16" xfId="1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177" fontId="10" fillId="0" borderId="15" xfId="1" applyNumberFormat="1" applyFont="1" applyBorder="1" applyAlignment="1">
      <alignment horizontal="righ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177" fontId="10" fillId="0" borderId="15" xfId="1" applyNumberFormat="1" applyFont="1" applyBorder="1" applyAlignment="1">
      <alignment horizontal="right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177" fontId="10" fillId="0" borderId="4" xfId="1" applyNumberFormat="1" applyFont="1" applyFill="1" applyBorder="1" applyAlignment="1">
      <alignment horizontal="right" vertical="center"/>
    </xf>
    <xf numFmtId="177" fontId="11" fillId="5" borderId="15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4" xfId="1" applyNumberFormat="1" applyFont="1" applyFill="1" applyBorder="1" applyAlignment="1">
      <alignment horizontal="right" vertical="center"/>
    </xf>
    <xf numFmtId="0" fontId="11" fillId="0" borderId="16" xfId="0" quotePrefix="1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center" vertical="center"/>
    </xf>
    <xf numFmtId="177" fontId="11" fillId="0" borderId="15" xfId="1" applyNumberFormat="1" applyFont="1" applyFill="1" applyBorder="1" applyAlignment="1">
      <alignment horizontal="right" vertical="center"/>
    </xf>
    <xf numFmtId="177" fontId="11" fillId="0" borderId="15" xfId="1" applyNumberFormat="1" applyFont="1" applyBorder="1" applyAlignment="1">
      <alignment horizontal="right" vertical="center"/>
    </xf>
    <xf numFmtId="177" fontId="11" fillId="6" borderId="13" xfId="1" applyNumberFormat="1" applyFont="1" applyFill="1" applyBorder="1" applyAlignment="1">
      <alignment horizontal="right" vertical="center"/>
    </xf>
    <xf numFmtId="41" fontId="10" fillId="0" borderId="0" xfId="0" applyNumberFormat="1" applyFont="1">
      <alignment vertical="center"/>
    </xf>
    <xf numFmtId="0" fontId="10" fillId="0" borderId="15" xfId="0" applyFont="1" applyBorder="1" applyAlignment="1">
      <alignment horizontal="center" vertical="center" wrapText="1"/>
    </xf>
    <xf numFmtId="177" fontId="11" fillId="7" borderId="19" xfId="1" applyNumberFormat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left" vertical="center"/>
    </xf>
    <xf numFmtId="177" fontId="11" fillId="7" borderId="15" xfId="1" applyNumberFormat="1" applyFont="1" applyFill="1" applyBorder="1" applyAlignment="1">
      <alignment horizontal="right" vertical="center"/>
    </xf>
    <xf numFmtId="177" fontId="11" fillId="6" borderId="19" xfId="1" applyNumberFormat="1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177" fontId="10" fillId="0" borderId="14" xfId="1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lef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6" borderId="15" xfId="1" applyNumberFormat="1" applyFont="1" applyFill="1" applyBorder="1" applyAlignment="1">
      <alignment horizontal="right" vertical="center"/>
    </xf>
    <xf numFmtId="41" fontId="10" fillId="0" borderId="17" xfId="0" applyNumberFormat="1" applyFont="1" applyBorder="1" applyAlignment="1">
      <alignment horizontal="left" vertical="center"/>
    </xf>
    <xf numFmtId="0" fontId="11" fillId="8" borderId="15" xfId="0" applyFont="1" applyFill="1" applyBorder="1" applyAlignment="1">
      <alignment horizontal="center" vertical="center"/>
    </xf>
    <xf numFmtId="177" fontId="11" fillId="8" borderId="15" xfId="1" applyNumberFormat="1" applyFont="1" applyFill="1" applyBorder="1" applyAlignment="1">
      <alignment horizontal="right" vertical="center"/>
    </xf>
    <xf numFmtId="0" fontId="11" fillId="8" borderId="21" xfId="0" applyFont="1" applyFill="1" applyBorder="1" applyAlignment="1">
      <alignment horizontal="center" vertical="center"/>
    </xf>
    <xf numFmtId="177" fontId="11" fillId="8" borderId="21" xfId="1" applyNumberFormat="1" applyFont="1" applyFill="1" applyBorder="1" applyAlignment="1">
      <alignment horizontal="right" vertical="center"/>
    </xf>
    <xf numFmtId="178" fontId="10" fillId="0" borderId="22" xfId="1" applyNumberFormat="1" applyFont="1" applyFill="1" applyBorder="1" applyAlignment="1">
      <alignment horizontal="center" vertical="center"/>
    </xf>
    <xf numFmtId="41" fontId="10" fillId="0" borderId="23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177" fontId="10" fillId="0" borderId="24" xfId="1" applyNumberFormat="1" applyFont="1" applyFill="1" applyBorder="1" applyAlignment="1">
      <alignment horizontal="right" vertical="center"/>
    </xf>
    <xf numFmtId="178" fontId="10" fillId="0" borderId="25" xfId="1" applyNumberFormat="1" applyFont="1" applyFill="1" applyBorder="1" applyAlignment="1">
      <alignment horizontal="center" vertical="center"/>
    </xf>
    <xf numFmtId="0" fontId="10" fillId="0" borderId="26" xfId="0" quotePrefix="1" applyFont="1" applyFill="1" applyBorder="1" applyAlignment="1">
      <alignment horizontal="left" vertical="center" wrapText="1"/>
    </xf>
    <xf numFmtId="177" fontId="11" fillId="6" borderId="21" xfId="1" applyNumberFormat="1" applyFont="1" applyFill="1" applyBorder="1" applyAlignment="1">
      <alignment horizontal="right" vertical="center"/>
    </xf>
    <xf numFmtId="177" fontId="11" fillId="0" borderId="22" xfId="1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14" fillId="9" borderId="15" xfId="13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178" fontId="10" fillId="0" borderId="13" xfId="1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178" fontId="10" fillId="0" borderId="8" xfId="1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6" fillId="3" borderId="0" xfId="4" applyFont="1" applyFill="1" applyAlignment="1">
      <alignment horizontal="center" vertical="center"/>
    </xf>
    <xf numFmtId="0" fontId="7" fillId="0" borderId="0" xfId="4" applyFont="1"/>
    <xf numFmtId="0" fontId="9" fillId="0" borderId="0" xfId="4" applyFont="1" applyAlignment="1">
      <alignment vertical="center"/>
    </xf>
    <xf numFmtId="0" fontId="34" fillId="3" borderId="0" xfId="4" applyFill="1" applyAlignment="1">
      <alignment horizontal="center" vertical="center"/>
    </xf>
    <xf numFmtId="0" fontId="0" fillId="0" borderId="0" xfId="4" applyFont="1" applyAlignment="1">
      <alignment vertical="center"/>
    </xf>
    <xf numFmtId="0" fontId="6" fillId="0" borderId="7" xfId="4" applyFont="1" applyBorder="1" applyAlignment="1">
      <alignment vertical="center"/>
    </xf>
    <xf numFmtId="0" fontId="34" fillId="0" borderId="0" xfId="13">
      <alignment vertical="center"/>
    </xf>
    <xf numFmtId="0" fontId="34" fillId="0" borderId="0" xfId="13" applyAlignment="1">
      <alignment horizontal="center" vertical="center"/>
    </xf>
    <xf numFmtId="0" fontId="16" fillId="0" borderId="15" xfId="13" applyFont="1" applyBorder="1" applyAlignment="1">
      <alignment horizontal="center" vertical="center" wrapText="1"/>
    </xf>
    <xf numFmtId="0" fontId="16" fillId="0" borderId="15" xfId="13" applyFont="1" applyBorder="1" applyAlignment="1">
      <alignment horizontal="left" vertical="center" wrapText="1"/>
    </xf>
    <xf numFmtId="0" fontId="16" fillId="0" borderId="15" xfId="13" applyFont="1" applyBorder="1" applyAlignment="1">
      <alignment vertical="center" wrapText="1"/>
    </xf>
    <xf numFmtId="0" fontId="16" fillId="0" borderId="15" xfId="13" quotePrefix="1" applyFont="1" applyBorder="1" applyAlignment="1">
      <alignment horizontal="center" vertical="center" wrapText="1"/>
    </xf>
    <xf numFmtId="0" fontId="16" fillId="0" borderId="15" xfId="13" applyFont="1" applyBorder="1" applyAlignment="1">
      <alignment horizontal="center" vertical="center" wrapText="1"/>
    </xf>
    <xf numFmtId="0" fontId="16" fillId="0" borderId="15" xfId="13" applyFont="1" applyBorder="1" applyAlignment="1">
      <alignment horizontal="left" vertical="center" wrapText="1"/>
    </xf>
    <xf numFmtId="0" fontId="16" fillId="0" borderId="15" xfId="13" quotePrefix="1" applyFont="1" applyBorder="1" applyAlignment="1">
      <alignment horizontal="left" vertical="center" wrapText="1"/>
    </xf>
    <xf numFmtId="0" fontId="2" fillId="0" borderId="0" xfId="4" applyFont="1" applyAlignment="1">
      <alignment vertical="center"/>
    </xf>
    <xf numFmtId="0" fontId="16" fillId="0" borderId="0" xfId="13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5" borderId="28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176" fontId="20" fillId="0" borderId="32" xfId="1" applyNumberFormat="1" applyFont="1" applyBorder="1" applyAlignment="1">
      <alignment horizontal="right" vertical="center"/>
    </xf>
    <xf numFmtId="176" fontId="20" fillId="10" borderId="32" xfId="1" applyNumberFormat="1" applyFont="1" applyFill="1" applyBorder="1" applyAlignment="1">
      <alignment horizontal="right" vertical="center"/>
    </xf>
    <xf numFmtId="176" fontId="20" fillId="0" borderId="32" xfId="1" applyNumberFormat="1" applyFont="1" applyFill="1" applyBorder="1" applyAlignment="1">
      <alignment horizontal="right" vertical="center"/>
    </xf>
    <xf numFmtId="176" fontId="19" fillId="6" borderId="33" xfId="1" applyNumberFormat="1" applyFont="1" applyFill="1" applyBorder="1" applyAlignment="1">
      <alignment horizontal="right" vertical="center"/>
    </xf>
    <xf numFmtId="176" fontId="17" fillId="0" borderId="0" xfId="0" applyNumberFormat="1" applyFont="1">
      <alignment vertical="center"/>
    </xf>
    <xf numFmtId="0" fontId="19" fillId="0" borderId="34" xfId="0" applyFont="1" applyBorder="1" applyAlignment="1">
      <alignment horizontal="center" vertical="center"/>
    </xf>
    <xf numFmtId="176" fontId="20" fillId="0" borderId="35" xfId="1" applyNumberFormat="1" applyFont="1" applyBorder="1" applyAlignment="1">
      <alignment horizontal="right" vertical="center"/>
    </xf>
    <xf numFmtId="176" fontId="19" fillId="6" borderId="36" xfId="1" applyNumberFormat="1" applyFont="1" applyFill="1" applyBorder="1" applyAlignment="1">
      <alignment horizontal="right" vertical="center"/>
    </xf>
    <xf numFmtId="0" fontId="19" fillId="0" borderId="37" xfId="0" applyFont="1" applyBorder="1" applyAlignment="1">
      <alignment horizontal="center" vertical="center" wrapText="1"/>
    </xf>
    <xf numFmtId="176" fontId="19" fillId="0" borderId="38" xfId="0" applyNumberFormat="1" applyFont="1" applyBorder="1" applyAlignment="1">
      <alignment horizontal="center" vertical="center"/>
    </xf>
    <xf numFmtId="177" fontId="20" fillId="0" borderId="35" xfId="1" applyNumberFormat="1" applyFont="1" applyBorder="1" applyAlignment="1">
      <alignment horizontal="right" vertical="center"/>
    </xf>
    <xf numFmtId="176" fontId="19" fillId="0" borderId="39" xfId="0" applyNumberFormat="1" applyFont="1" applyBorder="1" applyAlignment="1">
      <alignment horizontal="center" vertical="center"/>
    </xf>
    <xf numFmtId="176" fontId="20" fillId="0" borderId="40" xfId="1" applyNumberFormat="1" applyFont="1" applyBorder="1" applyAlignment="1">
      <alignment horizontal="right" vertical="center"/>
    </xf>
    <xf numFmtId="176" fontId="20" fillId="10" borderId="40" xfId="1" applyNumberFormat="1" applyFont="1" applyFill="1" applyBorder="1" applyAlignment="1">
      <alignment horizontal="right" vertical="center"/>
    </xf>
    <xf numFmtId="176" fontId="19" fillId="6" borderId="41" xfId="1" applyNumberFormat="1" applyFont="1" applyFill="1" applyBorder="1" applyAlignment="1">
      <alignment horizontal="right" vertical="center"/>
    </xf>
    <xf numFmtId="176" fontId="17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0" fontId="19" fillId="0" borderId="42" xfId="0" applyFont="1" applyBorder="1" applyAlignment="1">
      <alignment horizontal="center" vertical="center"/>
    </xf>
    <xf numFmtId="176" fontId="19" fillId="0" borderId="25" xfId="1" applyNumberFormat="1" applyFont="1" applyBorder="1" applyAlignment="1">
      <alignment horizontal="center" vertical="center"/>
    </xf>
    <xf numFmtId="176" fontId="19" fillId="0" borderId="43" xfId="1" applyNumberFormat="1" applyFont="1" applyBorder="1" applyAlignment="1">
      <alignment horizontal="center" vertical="center"/>
    </xf>
    <xf numFmtId="176" fontId="20" fillId="0" borderId="16" xfId="1" applyNumberFormat="1" applyFont="1" applyBorder="1" applyAlignment="1">
      <alignment horizontal="right" vertical="center"/>
    </xf>
    <xf numFmtId="176" fontId="20" fillId="0" borderId="43" xfId="1" applyNumberFormat="1" applyFont="1" applyBorder="1" applyAlignment="1">
      <alignment horizontal="right" vertical="center"/>
    </xf>
    <xf numFmtId="0" fontId="20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177" fontId="19" fillId="6" borderId="22" xfId="1" applyNumberFormat="1" applyFont="1" applyFill="1" applyBorder="1" applyAlignment="1">
      <alignment horizontal="right" vertical="center"/>
    </xf>
    <xf numFmtId="0" fontId="20" fillId="0" borderId="43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177" fontId="19" fillId="0" borderId="0" xfId="1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 wrapText="1"/>
    </xf>
    <xf numFmtId="0" fontId="21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1" fontId="17" fillId="0" borderId="0" xfId="1" applyFont="1">
      <alignment vertical="center"/>
    </xf>
    <xf numFmtId="0" fontId="17" fillId="0" borderId="0" xfId="0" applyFont="1" applyBorder="1" applyAlignment="1">
      <alignment vertical="center"/>
    </xf>
    <xf numFmtId="0" fontId="25" fillId="0" borderId="0" xfId="0" applyFont="1">
      <alignment vertical="center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41" fontId="10" fillId="0" borderId="15" xfId="1" applyFont="1" applyFill="1" applyBorder="1">
      <alignment vertical="center"/>
    </xf>
    <xf numFmtId="41" fontId="10" fillId="0" borderId="15" xfId="1" applyFont="1" applyFill="1" applyBorder="1" applyAlignment="1">
      <alignment horizontal="right" vertical="center"/>
    </xf>
    <xf numFmtId="41" fontId="0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0" fontId="0" fillId="0" borderId="0" xfId="0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7" fillId="0" borderId="0" xfId="14" applyFont="1" applyAlignment="1">
      <alignment horizontal="center" vertical="center"/>
    </xf>
    <xf numFmtId="0" fontId="28" fillId="0" borderId="0" xfId="14" applyFont="1" applyAlignment="1">
      <alignment horizontal="center" vertical="center"/>
    </xf>
    <xf numFmtId="14" fontId="2" fillId="0" borderId="0" xfId="14" applyNumberFormat="1" applyAlignment="1">
      <alignment horizontal="center" vertical="center"/>
    </xf>
    <xf numFmtId="0" fontId="16" fillId="0" borderId="0" xfId="13" applyFont="1" applyAlignment="1">
      <alignment horizontal="center" vertical="center" wrapText="1"/>
    </xf>
    <xf numFmtId="0" fontId="6" fillId="11" borderId="16" xfId="4" applyFont="1" applyFill="1" applyBorder="1" applyAlignment="1">
      <alignment horizontal="center" vertical="center"/>
    </xf>
    <xf numFmtId="0" fontId="6" fillId="11" borderId="18" xfId="4" applyFont="1" applyFill="1" applyBorder="1" applyAlignment="1">
      <alignment horizontal="center" vertical="center"/>
    </xf>
    <xf numFmtId="0" fontId="6" fillId="11" borderId="14" xfId="4" applyFont="1" applyFill="1" applyBorder="1" applyAlignment="1">
      <alignment horizontal="center" vertical="center"/>
    </xf>
    <xf numFmtId="0" fontId="6" fillId="3" borderId="16" xfId="4" applyFont="1" applyFill="1" applyBorder="1" applyAlignment="1">
      <alignment horizontal="center" vertical="center"/>
    </xf>
    <xf numFmtId="0" fontId="6" fillId="3" borderId="18" xfId="4" applyFont="1" applyFill="1" applyBorder="1" applyAlignment="1">
      <alignment horizontal="center" vertical="center"/>
    </xf>
    <xf numFmtId="0" fontId="6" fillId="3" borderId="14" xfId="4" applyFont="1" applyFill="1" applyBorder="1" applyAlignment="1">
      <alignment horizontal="center" vertical="center"/>
    </xf>
    <xf numFmtId="0" fontId="6" fillId="0" borderId="16" xfId="4" applyFont="1" applyBorder="1" applyAlignment="1">
      <alignment horizontal="center" vertical="center"/>
    </xf>
    <xf numFmtId="0" fontId="6" fillId="0" borderId="18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12" borderId="16" xfId="4" applyFont="1" applyFill="1" applyBorder="1" applyAlignment="1">
      <alignment horizontal="center" vertical="center"/>
    </xf>
    <xf numFmtId="0" fontId="6" fillId="12" borderId="18" xfId="4" applyFont="1" applyFill="1" applyBorder="1" applyAlignment="1">
      <alignment horizontal="center" vertical="center"/>
    </xf>
    <xf numFmtId="0" fontId="6" fillId="12" borderId="14" xfId="4" applyFont="1" applyFill="1" applyBorder="1" applyAlignment="1">
      <alignment horizontal="center" vertical="center"/>
    </xf>
    <xf numFmtId="0" fontId="6" fillId="12" borderId="15" xfId="4" applyFont="1" applyFill="1" applyBorder="1" applyAlignment="1">
      <alignment horizontal="center" vertical="center"/>
    </xf>
    <xf numFmtId="0" fontId="0" fillId="0" borderId="16" xfId="4" applyFont="1" applyBorder="1" applyAlignment="1">
      <alignment horizontal="center" vertical="center"/>
    </xf>
    <xf numFmtId="0" fontId="0" fillId="0" borderId="18" xfId="4" applyFont="1" applyBorder="1" applyAlignment="1">
      <alignment horizontal="center" vertical="center"/>
    </xf>
    <xf numFmtId="0" fontId="0" fillId="0" borderId="14" xfId="4" applyFont="1" applyBorder="1" applyAlignment="1">
      <alignment horizontal="center" vertical="center"/>
    </xf>
    <xf numFmtId="0" fontId="0" fillId="0" borderId="15" xfId="4" applyFont="1" applyBorder="1" applyAlignment="1">
      <alignment horizontal="center" vertical="center"/>
    </xf>
    <xf numFmtId="0" fontId="34" fillId="0" borderId="15" xfId="4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29" fillId="12" borderId="15" xfId="4" applyFont="1" applyFill="1" applyBorder="1" applyAlignment="1">
      <alignment horizontal="center" vertical="center"/>
    </xf>
    <xf numFmtId="0" fontId="0" fillId="0" borderId="0" xfId="4" applyFont="1" applyAlignment="1">
      <alignment horizontal="center" vertical="center"/>
    </xf>
    <xf numFmtId="0" fontId="6" fillId="13" borderId="16" xfId="4" applyFont="1" applyFill="1" applyBorder="1" applyAlignment="1">
      <alignment horizontal="center" vertical="center"/>
    </xf>
    <xf numFmtId="0" fontId="6" fillId="13" borderId="18" xfId="4" applyFont="1" applyFill="1" applyBorder="1" applyAlignment="1">
      <alignment horizontal="center" vertical="center"/>
    </xf>
    <xf numFmtId="0" fontId="6" fillId="13" borderId="14" xfId="4" applyFont="1" applyFill="1" applyBorder="1" applyAlignment="1">
      <alignment horizontal="center" vertical="center"/>
    </xf>
    <xf numFmtId="0" fontId="9" fillId="13" borderId="16" xfId="4" applyFont="1" applyFill="1" applyBorder="1" applyAlignment="1">
      <alignment horizontal="center" vertical="center"/>
    </xf>
    <xf numFmtId="0" fontId="9" fillId="13" borderId="18" xfId="4" applyFont="1" applyFill="1" applyBorder="1" applyAlignment="1">
      <alignment horizontal="center" vertical="center"/>
    </xf>
    <xf numFmtId="0" fontId="9" fillId="13" borderId="14" xfId="4" applyFont="1" applyFill="1" applyBorder="1" applyAlignment="1">
      <alignment horizontal="center" vertical="center"/>
    </xf>
    <xf numFmtId="0" fontId="34" fillId="0" borderId="18" xfId="4" applyBorder="1" applyAlignment="1">
      <alignment horizontal="center" vertical="center"/>
    </xf>
    <xf numFmtId="0" fontId="34" fillId="0" borderId="14" xfId="4" applyBorder="1" applyAlignment="1">
      <alignment horizontal="center" vertical="center"/>
    </xf>
    <xf numFmtId="0" fontId="6" fillId="14" borderId="16" xfId="4" applyFont="1" applyFill="1" applyBorder="1" applyAlignment="1">
      <alignment horizontal="center" vertical="center"/>
    </xf>
    <xf numFmtId="0" fontId="6" fillId="14" borderId="18" xfId="4" applyFont="1" applyFill="1" applyBorder="1" applyAlignment="1">
      <alignment horizontal="center" vertical="center"/>
    </xf>
    <xf numFmtId="0" fontId="6" fillId="14" borderId="14" xfId="4" applyFont="1" applyFill="1" applyBorder="1" applyAlignment="1">
      <alignment horizontal="center" vertical="center"/>
    </xf>
    <xf numFmtId="0" fontId="34" fillId="0" borderId="16" xfId="4" applyBorder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6" fillId="15" borderId="16" xfId="4" applyFont="1" applyFill="1" applyBorder="1" applyAlignment="1">
      <alignment horizontal="center" vertical="center"/>
    </xf>
    <xf numFmtId="0" fontId="6" fillId="15" borderId="18" xfId="4" applyFont="1" applyFill="1" applyBorder="1" applyAlignment="1">
      <alignment horizontal="center" vertical="center"/>
    </xf>
    <xf numFmtId="0" fontId="6" fillId="15" borderId="14" xfId="4" applyFont="1" applyFill="1" applyBorder="1" applyAlignment="1">
      <alignment horizontal="center" vertical="center"/>
    </xf>
    <xf numFmtId="0" fontId="31" fillId="0" borderId="0" xfId="13" applyFont="1" applyAlignment="1">
      <alignment horizontal="center" vertical="center"/>
    </xf>
    <xf numFmtId="0" fontId="16" fillId="0" borderId="2" xfId="13" quotePrefix="1" applyFont="1" applyBorder="1" applyAlignment="1">
      <alignment horizontal="center" vertical="center" wrapText="1"/>
    </xf>
    <xf numFmtId="0" fontId="16" fillId="0" borderId="2" xfId="13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14" fontId="33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textRotation="255" wrapText="1"/>
    </xf>
    <xf numFmtId="0" fontId="11" fillId="0" borderId="49" xfId="0" applyFont="1" applyFill="1" applyBorder="1" applyAlignment="1">
      <alignment horizontal="center" vertical="center" textRotation="255" wrapText="1"/>
    </xf>
    <xf numFmtId="0" fontId="11" fillId="0" borderId="50" xfId="0" applyFont="1" applyFill="1" applyBorder="1" applyAlignment="1">
      <alignment horizontal="center" vertical="center" textRotation="255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1" fillId="6" borderId="52" xfId="0" applyFont="1" applyFill="1" applyBorder="1" applyAlignment="1">
      <alignment horizontal="center" vertical="center"/>
    </xf>
    <xf numFmtId="0" fontId="11" fillId="6" borderId="5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1" fillId="8" borderId="5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56" xfId="0" applyFont="1" applyFill="1" applyBorder="1" applyAlignment="1">
      <alignment horizontal="center" vertical="center" wrapText="1"/>
    </xf>
    <xf numFmtId="0" fontId="11" fillId="8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left" vertical="center" wrapText="1"/>
    </xf>
    <xf numFmtId="0" fontId="11" fillId="6" borderId="15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34" fillId="0" borderId="16" xfId="4" applyFont="1" applyBorder="1" applyAlignment="1">
      <alignment horizontal="center" vertical="center"/>
    </xf>
  </cellXfs>
  <cellStyles count="23">
    <cellStyle name="Comma [0] 2" xfId="2"/>
    <cellStyle name="Comma [0] 2 2" xfId="18"/>
    <cellStyle name="Comma [0] 3" xfId="12"/>
    <cellStyle name="Comma [0] 4" xfId="16"/>
    <cellStyle name="Good 2" xfId="3"/>
    <cellStyle name="Normal 2" xfId="4"/>
    <cellStyle name="Normal 2 2" xfId="15"/>
    <cellStyle name="Normal 2 2 2" xfId="17"/>
    <cellStyle name="Normal 3" xfId="5"/>
    <cellStyle name="Normal 4" xfId="6"/>
    <cellStyle name="Normal 5" xfId="7"/>
    <cellStyle name="Normal 6" xfId="13"/>
    <cellStyle name="Normal 7" xfId="14"/>
    <cellStyle name="Percent 2" xfId="11"/>
    <cellStyle name="쉼표 [0]" xfId="1" builtinId="6"/>
    <cellStyle name="쉼표 [0] 2" xfId="8"/>
    <cellStyle name="쉼표 [0] 2 2" xfId="9"/>
    <cellStyle name="쉼표 [0] 3" xfId="20"/>
    <cellStyle name="표준" xfId="0" builtinId="0"/>
    <cellStyle name="표준 2" xfId="10"/>
    <cellStyle name="표준 2 2" xfId="21"/>
    <cellStyle name="표준 3" xfId="22"/>
    <cellStyle name="표준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85725</xdr:rowOff>
    </xdr:from>
    <xdr:to>
      <xdr:col>4</xdr:col>
      <xdr:colOff>285750</xdr:colOff>
      <xdr:row>20</xdr:row>
      <xdr:rowOff>171450</xdr:rowOff>
    </xdr:to>
    <xdr:pic>
      <xdr:nvPicPr>
        <xdr:cNvPr id="2" name="그림 4294967295">
          <a:hlinkClick xmlns:r="http://schemas.openxmlformats.org/officeDocument/2006/relationships" r:id=""/>
        </xdr:cNvPr>
        <xdr:cNvPicPr/>
      </xdr:nvPicPr>
      <xdr:blipFill rotWithShape="1"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30"/>
  <sheetViews>
    <sheetView workbookViewId="0">
      <selection activeCell="I24" sqref="I24"/>
    </sheetView>
  </sheetViews>
  <sheetFormatPr defaultColWidth="8.77734375" defaultRowHeight="15" x14ac:dyDescent="0.15"/>
  <cols>
    <col min="1" max="2" width="8.77734375" style="1"/>
    <col min="3" max="3" width="16.44140625" style="1" bestFit="1" customWidth="1"/>
    <col min="4" max="16384" width="8.77734375" style="1"/>
  </cols>
  <sheetData>
    <row r="8" spans="1:13" ht="45" x14ac:dyDescent="0.15">
      <c r="A8" s="183" t="s">
        <v>219</v>
      </c>
      <c r="B8" s="183"/>
      <c r="C8" s="183"/>
      <c r="D8" s="183"/>
      <c r="E8" s="183"/>
      <c r="F8" s="183"/>
      <c r="G8" s="183"/>
      <c r="H8" s="3"/>
      <c r="I8" s="3"/>
      <c r="J8" s="3"/>
      <c r="K8" s="3"/>
      <c r="L8" s="3"/>
      <c r="M8" s="3"/>
    </row>
    <row r="12" spans="1:13" ht="24" customHeight="1" x14ac:dyDescent="0.15">
      <c r="G12" s="2"/>
    </row>
    <row r="13" spans="1:13" ht="24" customHeight="1" x14ac:dyDescent="0.15">
      <c r="G13" s="2"/>
    </row>
    <row r="14" spans="1:13" ht="24" customHeight="1" x14ac:dyDescent="0.15">
      <c r="G14" s="2"/>
    </row>
    <row r="15" spans="1:13" ht="24" customHeight="1" x14ac:dyDescent="0.15">
      <c r="G15" s="2"/>
    </row>
    <row r="16" spans="1:13" ht="24" customHeight="1" x14ac:dyDescent="0.15">
      <c r="C16"/>
      <c r="G16" s="2"/>
    </row>
    <row r="26" spans="1:13" x14ac:dyDescent="0.15">
      <c r="A26" s="185">
        <v>44331</v>
      </c>
      <c r="B26" s="185"/>
      <c r="C26" s="185"/>
      <c r="D26" s="185"/>
      <c r="E26" s="185"/>
      <c r="F26" s="185"/>
      <c r="G26" s="185"/>
    </row>
    <row r="30" spans="1:13" ht="31.5" x14ac:dyDescent="0.15">
      <c r="A30" s="184" t="s">
        <v>46</v>
      </c>
      <c r="B30" s="184"/>
      <c r="C30" s="184"/>
      <c r="D30" s="184"/>
      <c r="E30" s="184"/>
      <c r="F30" s="184"/>
      <c r="G30" s="184"/>
      <c r="H30" s="4"/>
      <c r="I30" s="4"/>
      <c r="J30" s="4"/>
      <c r="K30" s="4"/>
      <c r="L30" s="4"/>
      <c r="M30" s="4"/>
    </row>
  </sheetData>
  <mergeCells count="3">
    <mergeCell ref="A8:G8"/>
    <mergeCell ref="A30:G30"/>
    <mergeCell ref="A26:G26"/>
  </mergeCells>
  <phoneticPr fontId="3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>
      <selection activeCell="AQ18" sqref="AQ18"/>
    </sheetView>
  </sheetViews>
  <sheetFormatPr defaultColWidth="8.77734375" defaultRowHeight="13.5" x14ac:dyDescent="0.15"/>
  <cols>
    <col min="1" max="1" width="1" style="6" customWidth="1"/>
    <col min="2" max="10" width="2.77734375" style="6" customWidth="1"/>
    <col min="11" max="11" width="3" style="6" customWidth="1"/>
    <col min="12" max="31" width="2.77734375" style="6" customWidth="1"/>
    <col min="32" max="32" width="2.5546875" style="6" customWidth="1"/>
    <col min="33" max="33" width="2.88671875" style="6" customWidth="1"/>
    <col min="34" max="34" width="3" style="6" customWidth="1"/>
    <col min="35" max="37" width="3.21875" style="6" customWidth="1"/>
    <col min="38" max="40" width="3.109375" style="6" customWidth="1"/>
    <col min="41" max="16384" width="8.77734375" style="6"/>
  </cols>
  <sheetData>
    <row r="1" spans="1:254" s="7" customFormat="1" ht="34.5" customHeight="1" x14ac:dyDescent="0.15">
      <c r="A1" s="6"/>
      <c r="B1" s="6"/>
      <c r="G1" s="6"/>
      <c r="L1" s="6"/>
      <c r="O1" s="220" t="s">
        <v>53</v>
      </c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H1" s="6"/>
      <c r="AM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6" customHeight="1" x14ac:dyDescent="0.15">
      <c r="A2" s="6"/>
      <c r="B2" s="6"/>
      <c r="G2" s="6"/>
      <c r="L2" s="6"/>
      <c r="Q2" s="6"/>
      <c r="R2" s="6"/>
      <c r="W2" s="6"/>
      <c r="AB2" s="6"/>
      <c r="AH2" s="6"/>
      <c r="AM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s="7" customFormat="1" ht="20.100000000000001" customHeight="1" x14ac:dyDescent="0.15">
      <c r="A3" s="6"/>
      <c r="B3" s="6"/>
      <c r="C3" s="6"/>
      <c r="D3" s="221" t="s">
        <v>157</v>
      </c>
      <c r="E3" s="222"/>
      <c r="F3" s="223"/>
      <c r="G3" s="6"/>
      <c r="H3" s="6"/>
      <c r="J3" s="221" t="s">
        <v>74</v>
      </c>
      <c r="K3" s="222"/>
      <c r="L3" s="223"/>
      <c r="M3" s="6"/>
      <c r="P3" s="6"/>
      <c r="Q3" s="208" t="s">
        <v>91</v>
      </c>
      <c r="R3" s="209"/>
      <c r="S3" s="209"/>
      <c r="T3" s="210"/>
      <c r="U3" s="24"/>
      <c r="V3" s="28"/>
      <c r="AA3" s="6"/>
      <c r="AB3" s="19"/>
      <c r="AC3" s="19"/>
      <c r="AD3" s="19"/>
      <c r="AG3" s="6"/>
      <c r="AI3" s="6"/>
      <c r="AM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</row>
    <row r="4" spans="1:254" s="7" customFormat="1" ht="20.100000000000001" customHeight="1" x14ac:dyDescent="0.15">
      <c r="A4" s="6"/>
      <c r="B4" s="6"/>
      <c r="C4" s="6"/>
      <c r="D4" s="219" t="s">
        <v>160</v>
      </c>
      <c r="E4" s="214"/>
      <c r="F4" s="215"/>
      <c r="J4" s="200" t="s">
        <v>122</v>
      </c>
      <c r="K4" s="201"/>
      <c r="L4" s="202"/>
      <c r="M4" s="6"/>
      <c r="P4" s="6"/>
      <c r="Q4" s="200" t="s">
        <v>114</v>
      </c>
      <c r="R4" s="201"/>
      <c r="S4" s="201"/>
      <c r="T4" s="202"/>
      <c r="U4" s="6"/>
      <c r="V4" s="6"/>
      <c r="W4" s="21"/>
      <c r="X4" s="21"/>
      <c r="Y4" s="21"/>
      <c r="Z4" s="21"/>
      <c r="AA4" s="9"/>
      <c r="AB4" s="9"/>
      <c r="AC4" s="9"/>
      <c r="AD4" s="9"/>
      <c r="AE4" s="21"/>
      <c r="AF4" s="14"/>
      <c r="AG4" s="27"/>
      <c r="AH4" s="21"/>
      <c r="AI4" s="9"/>
      <c r="AJ4" s="14"/>
      <c r="AM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s="7" customFormat="1" ht="20.100000000000001" customHeight="1" x14ac:dyDescent="0.15">
      <c r="A5" s="6"/>
      <c r="B5" s="6"/>
      <c r="C5" s="6"/>
      <c r="D5" s="219" t="s">
        <v>227</v>
      </c>
      <c r="E5" s="214"/>
      <c r="F5" s="215"/>
      <c r="G5" s="6"/>
      <c r="H5" s="6"/>
      <c r="J5" s="6"/>
      <c r="M5" s="6"/>
      <c r="P5" s="6"/>
      <c r="S5" s="20"/>
      <c r="T5" s="6"/>
      <c r="U5" s="6"/>
      <c r="V5" s="6"/>
      <c r="AA5" s="6"/>
      <c r="AB5" s="6"/>
      <c r="AC5" s="6"/>
      <c r="AD5" s="6"/>
      <c r="AG5" s="23"/>
      <c r="AI5" s="6"/>
      <c r="AJ5" s="22"/>
      <c r="AK5" s="6"/>
      <c r="AM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</row>
    <row r="6" spans="1:254" s="7" customFormat="1" ht="20.100000000000001" customHeight="1" x14ac:dyDescent="0.15">
      <c r="A6" s="6"/>
      <c r="B6" s="6"/>
      <c r="C6" s="6"/>
      <c r="D6" s="268" t="s">
        <v>228</v>
      </c>
      <c r="E6" s="201"/>
      <c r="F6" s="202"/>
      <c r="G6" s="6"/>
      <c r="H6" s="6"/>
      <c r="J6" s="221" t="s">
        <v>158</v>
      </c>
      <c r="K6" s="222"/>
      <c r="L6" s="223"/>
      <c r="M6" s="6"/>
      <c r="P6" s="6"/>
      <c r="Q6" s="15"/>
      <c r="R6" s="15"/>
      <c r="S6" s="116"/>
      <c r="T6" s="15"/>
      <c r="U6" s="6"/>
      <c r="V6" s="6"/>
      <c r="AA6" s="19"/>
      <c r="AB6" s="6"/>
      <c r="AC6" s="6"/>
      <c r="AD6" s="6"/>
      <c r="AG6" s="26"/>
      <c r="AH6" s="6"/>
      <c r="AI6" s="6"/>
      <c r="AJ6" s="22"/>
      <c r="AK6" s="6"/>
      <c r="AM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pans="1:254" s="7" customFormat="1" ht="20.100000000000001" customHeight="1" x14ac:dyDescent="0.15">
      <c r="A7" s="6"/>
      <c r="B7" s="6"/>
      <c r="C7" s="6"/>
      <c r="D7" s="200"/>
      <c r="E7" s="201"/>
      <c r="F7" s="202"/>
      <c r="G7" s="6"/>
      <c r="H7" s="6"/>
      <c r="J7" s="200" t="s">
        <v>109</v>
      </c>
      <c r="K7" s="201"/>
      <c r="L7" s="202"/>
      <c r="M7" s="6"/>
      <c r="P7" s="6"/>
      <c r="Q7" s="115"/>
      <c r="R7" s="6"/>
      <c r="S7" s="23"/>
      <c r="T7" s="6"/>
      <c r="U7" s="6"/>
      <c r="V7" s="6"/>
      <c r="AA7" s="6"/>
      <c r="AB7" s="6"/>
      <c r="AC7" s="6"/>
      <c r="AD7" s="6"/>
      <c r="AG7" s="20"/>
      <c r="AH7" s="6"/>
      <c r="AI7" s="6"/>
      <c r="AJ7" s="22"/>
      <c r="AK7" s="6"/>
      <c r="AM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</row>
    <row r="8" spans="1:254" s="7" customFormat="1" ht="18.75" customHeight="1" x14ac:dyDescent="0.15">
      <c r="A8" s="6"/>
      <c r="B8" s="6"/>
      <c r="C8" s="6"/>
      <c r="D8" s="200"/>
      <c r="E8" s="201"/>
      <c r="F8" s="202"/>
      <c r="G8" s="6"/>
      <c r="H8" s="6"/>
      <c r="J8" s="200"/>
      <c r="K8" s="201"/>
      <c r="L8" s="202"/>
      <c r="M8" s="6"/>
      <c r="P8" s="6"/>
      <c r="Q8" s="6"/>
      <c r="R8" s="22"/>
      <c r="S8" s="23"/>
      <c r="T8" s="6"/>
      <c r="U8" s="6"/>
      <c r="V8" s="6"/>
      <c r="AA8" s="6"/>
      <c r="AB8" s="6"/>
      <c r="AC8" s="6"/>
      <c r="AD8" s="6"/>
      <c r="AG8" s="23"/>
      <c r="AH8" s="6"/>
      <c r="AI8" s="6"/>
      <c r="AJ8" s="22"/>
      <c r="AK8" s="6"/>
      <c r="AM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</row>
    <row r="9" spans="1:254" s="7" customFormat="1" ht="6" customHeight="1" x14ac:dyDescent="0.15">
      <c r="A9" s="6"/>
      <c r="B9" s="6"/>
      <c r="C9" s="6"/>
      <c r="P9" s="6"/>
      <c r="R9" s="10"/>
      <c r="S9" s="20"/>
      <c r="U9" s="6"/>
      <c r="V9" s="6"/>
      <c r="AA9" s="6" t="s">
        <v>85</v>
      </c>
      <c r="AB9" s="6"/>
      <c r="AC9" s="6"/>
      <c r="AD9" s="6"/>
      <c r="AG9" s="23"/>
      <c r="AH9" s="6"/>
      <c r="AI9" s="6"/>
      <c r="AJ9" s="22"/>
      <c r="AK9" s="6"/>
      <c r="AM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</row>
    <row r="10" spans="1:254" s="7" customFormat="1" ht="18.75" customHeight="1" x14ac:dyDescent="0.15">
      <c r="A10" s="6"/>
      <c r="B10" s="6"/>
      <c r="C10" s="6"/>
      <c r="D10" s="216" t="s">
        <v>76</v>
      </c>
      <c r="E10" s="217"/>
      <c r="F10" s="218"/>
      <c r="P10" s="6"/>
      <c r="R10" s="10"/>
      <c r="S10" s="20"/>
      <c r="U10" s="6"/>
      <c r="V10" s="6"/>
      <c r="AA10" s="6"/>
      <c r="AB10" s="6"/>
      <c r="AC10" s="6"/>
      <c r="AD10" s="6"/>
      <c r="AG10" s="23"/>
      <c r="AH10" s="6"/>
      <c r="AI10" s="6"/>
      <c r="AJ10" s="22"/>
      <c r="AK10" s="6"/>
      <c r="AM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</row>
    <row r="11" spans="1:254" s="7" customFormat="1" ht="18.75" customHeight="1" x14ac:dyDescent="0.15">
      <c r="A11" s="6"/>
      <c r="B11" s="6"/>
      <c r="C11" s="6"/>
      <c r="D11" s="219" t="s">
        <v>153</v>
      </c>
      <c r="E11" s="214"/>
      <c r="F11" s="215"/>
      <c r="P11" s="6"/>
      <c r="R11" s="10"/>
      <c r="S11" s="20"/>
      <c r="U11" s="6"/>
      <c r="V11" s="6"/>
      <c r="AA11" s="6"/>
      <c r="AB11" s="6"/>
      <c r="AC11" s="6"/>
      <c r="AD11" s="6"/>
      <c r="AG11" s="23"/>
      <c r="AH11" s="6"/>
      <c r="AI11" s="6"/>
      <c r="AJ11" s="22"/>
      <c r="AK11" s="6"/>
      <c r="AM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</row>
    <row r="12" spans="1:254" s="7" customFormat="1" ht="7.9" customHeight="1" x14ac:dyDescent="0.15">
      <c r="A12" s="6"/>
      <c r="B12" s="6"/>
      <c r="F12" s="6"/>
      <c r="P12" s="6"/>
      <c r="R12" s="11"/>
      <c r="S12" s="20"/>
      <c r="U12" s="6"/>
      <c r="V12" s="6"/>
      <c r="AA12" s="6"/>
      <c r="AB12" s="6"/>
      <c r="AC12" s="6"/>
      <c r="AD12" s="6"/>
      <c r="AE12" s="8"/>
      <c r="AG12" s="25"/>
      <c r="AI12" s="6"/>
      <c r="AJ12" s="10"/>
      <c r="AM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</row>
    <row r="13" spans="1:254" s="7" customFormat="1" ht="20.100000000000001" customHeight="1" x14ac:dyDescent="0.15">
      <c r="A13" s="6"/>
      <c r="B13" s="111"/>
      <c r="C13" s="15"/>
      <c r="D13" s="15"/>
      <c r="E13" s="208" t="s">
        <v>147</v>
      </c>
      <c r="F13" s="209"/>
      <c r="G13" s="210"/>
      <c r="H13" s="12"/>
      <c r="I13" s="208" t="s">
        <v>147</v>
      </c>
      <c r="J13" s="209"/>
      <c r="K13" s="210"/>
      <c r="L13" s="12"/>
      <c r="M13" s="208" t="s">
        <v>147</v>
      </c>
      <c r="N13" s="209"/>
      <c r="O13" s="210"/>
      <c r="P13" s="6"/>
      <c r="Q13" s="208" t="s">
        <v>6</v>
      </c>
      <c r="R13" s="209"/>
      <c r="S13" s="209"/>
      <c r="T13" s="210"/>
      <c r="U13" s="6"/>
      <c r="V13" s="208" t="s">
        <v>147</v>
      </c>
      <c r="W13" s="209"/>
      <c r="X13" s="210"/>
      <c r="Y13" s="6"/>
      <c r="Z13" s="211" t="s">
        <v>75</v>
      </c>
      <c r="AA13" s="212"/>
      <c r="AB13" s="213"/>
      <c r="AC13" s="6"/>
      <c r="AD13" s="208" t="s">
        <v>7</v>
      </c>
      <c r="AE13" s="209"/>
      <c r="AF13" s="209"/>
      <c r="AG13" s="210"/>
      <c r="AH13" s="6"/>
      <c r="AI13" s="211" t="s">
        <v>33</v>
      </c>
      <c r="AJ13" s="212"/>
      <c r="AK13" s="212"/>
      <c r="AL13" s="213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</row>
    <row r="14" spans="1:254" s="7" customFormat="1" ht="20.100000000000001" customHeight="1" x14ac:dyDescent="0.15">
      <c r="A14" s="6"/>
      <c r="B14" s="114"/>
      <c r="C14" s="6"/>
      <c r="D14" s="6"/>
      <c r="E14" s="200" t="s">
        <v>115</v>
      </c>
      <c r="F14" s="201"/>
      <c r="G14" s="202"/>
      <c r="I14" s="200" t="s">
        <v>124</v>
      </c>
      <c r="J14" s="201"/>
      <c r="K14" s="202"/>
      <c r="M14" s="200" t="s">
        <v>90</v>
      </c>
      <c r="N14" s="201"/>
      <c r="O14" s="202"/>
      <c r="P14" s="6"/>
      <c r="Q14" s="200" t="s">
        <v>123</v>
      </c>
      <c r="R14" s="201"/>
      <c r="S14" s="201"/>
      <c r="T14" s="202"/>
      <c r="U14" s="6"/>
      <c r="V14" s="200" t="s">
        <v>121</v>
      </c>
      <c r="W14" s="201"/>
      <c r="X14" s="202"/>
      <c r="Y14" s="6"/>
      <c r="Z14" s="200" t="s">
        <v>119</v>
      </c>
      <c r="AA14" s="201"/>
      <c r="AB14" s="202"/>
      <c r="AC14" s="6"/>
      <c r="AD14" s="200"/>
      <c r="AE14" s="201"/>
      <c r="AF14" s="201"/>
      <c r="AG14" s="202"/>
      <c r="AH14" s="6"/>
      <c r="AI14" s="200" t="s">
        <v>112</v>
      </c>
      <c r="AJ14" s="214"/>
      <c r="AK14" s="214"/>
      <c r="AL14" s="215"/>
      <c r="AM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</row>
    <row r="15" spans="1:254" s="7" customFormat="1" ht="10.5" customHeight="1" x14ac:dyDescent="0.15">
      <c r="A15" s="6"/>
      <c r="B15" s="114"/>
      <c r="E15" s="6"/>
      <c r="T15" s="21"/>
      <c r="Z15" s="6"/>
      <c r="AD15" s="21"/>
      <c r="AF15" s="25"/>
      <c r="AH15" s="6"/>
      <c r="AI15" s="6"/>
      <c r="AK15" s="13"/>
      <c r="AM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</row>
    <row r="16" spans="1:254" s="7" customFormat="1" ht="20.100000000000001" customHeight="1" x14ac:dyDescent="0.15">
      <c r="A16" s="6"/>
      <c r="B16" s="6"/>
      <c r="C16" s="6"/>
      <c r="D16" s="6"/>
      <c r="E16" s="12"/>
      <c r="F16" s="1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5"/>
      <c r="V16" s="15"/>
      <c r="W16" s="15"/>
      <c r="X16" s="15"/>
      <c r="Y16" s="15"/>
      <c r="Z16" s="15"/>
      <c r="AA16" s="15"/>
      <c r="AB16" s="15"/>
      <c r="AC16" s="15"/>
      <c r="AD16" s="196" t="s">
        <v>81</v>
      </c>
      <c r="AE16" s="197"/>
      <c r="AF16" s="197"/>
      <c r="AG16" s="198"/>
      <c r="AH16" s="6"/>
      <c r="AI16" s="199" t="s">
        <v>28</v>
      </c>
      <c r="AJ16" s="199"/>
      <c r="AK16" s="199"/>
      <c r="AL16" s="199"/>
      <c r="AM16" s="6"/>
      <c r="AN16" s="6"/>
      <c r="AO16" s="1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</row>
    <row r="17" spans="1:256" s="7" customFormat="1" ht="20.100000000000001" customHeight="1" x14ac:dyDescent="0.15">
      <c r="A17" s="6"/>
      <c r="B17" s="6"/>
      <c r="C17" s="6"/>
      <c r="D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200" t="s">
        <v>159</v>
      </c>
      <c r="AE17" s="201"/>
      <c r="AF17" s="201"/>
      <c r="AG17" s="202"/>
      <c r="AH17" s="6"/>
      <c r="AI17" s="203" t="s">
        <v>144</v>
      </c>
      <c r="AJ17" s="204"/>
      <c r="AK17" s="204"/>
      <c r="AL17" s="204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</row>
    <row r="18" spans="1:256" s="7" customFormat="1" ht="23.25" customHeight="1" x14ac:dyDescent="0.15">
      <c r="A18" s="6"/>
      <c r="B18" s="6"/>
      <c r="C18" s="6"/>
      <c r="D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13"/>
      <c r="V18" s="113"/>
      <c r="W18" s="113"/>
      <c r="X18" s="113"/>
      <c r="Y18" s="6"/>
      <c r="Z18" s="115"/>
      <c r="AA18" s="6"/>
      <c r="AB18" s="6"/>
      <c r="AC18" s="6"/>
      <c r="AD18" s="205"/>
      <c r="AE18" s="205"/>
      <c r="AF18" s="205"/>
      <c r="AG18" s="205"/>
      <c r="AH18" s="6"/>
      <c r="AI18" s="206" t="s">
        <v>83</v>
      </c>
      <c r="AJ18" s="206"/>
      <c r="AK18" s="206"/>
      <c r="AL18" s="206"/>
      <c r="AM18" s="6"/>
      <c r="AN18" s="6"/>
      <c r="AO18" s="1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</row>
    <row r="19" spans="1:256" s="7" customFormat="1" ht="20.25" customHeight="1" x14ac:dyDescent="0.15">
      <c r="A19" s="6"/>
      <c r="B19" s="114"/>
      <c r="C19" s="114"/>
      <c r="D19" s="11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207"/>
      <c r="AE19" s="207"/>
      <c r="AF19" s="207"/>
      <c r="AG19" s="207"/>
      <c r="AH19" s="6"/>
      <c r="AI19" s="203" t="s">
        <v>141</v>
      </c>
      <c r="AJ19" s="204"/>
      <c r="AK19" s="204"/>
      <c r="AL19" s="204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</row>
    <row r="20" spans="1:256" s="7" customFormat="1" ht="20.100000000000001" customHeight="1" x14ac:dyDescent="0.15">
      <c r="A20" s="6"/>
      <c r="B20" s="114"/>
      <c r="C20" s="114"/>
      <c r="D20" s="114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AD20" s="205"/>
      <c r="AE20" s="205"/>
      <c r="AF20" s="205"/>
      <c r="AG20" s="205"/>
      <c r="AH20" s="6"/>
      <c r="AI20" s="204" t="s">
        <v>116</v>
      </c>
      <c r="AJ20" s="204"/>
      <c r="AK20" s="204"/>
      <c r="AL20" s="204"/>
      <c r="AM20" s="6"/>
      <c r="AN20" s="6"/>
      <c r="AO20" s="113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</row>
    <row r="21" spans="1:256" s="7" customFormat="1" ht="11.45" customHeight="1" x14ac:dyDescent="0.15">
      <c r="A21" s="16"/>
      <c r="B21" s="16"/>
      <c r="C21" s="96">
        <v>1</v>
      </c>
      <c r="D21" s="96"/>
      <c r="E21" s="96"/>
      <c r="F21" s="96"/>
      <c r="G21" s="112">
        <v>2</v>
      </c>
      <c r="H21" s="96"/>
      <c r="I21" s="96"/>
      <c r="J21" s="96"/>
      <c r="K21" s="96">
        <v>3</v>
      </c>
      <c r="L21" s="112"/>
      <c r="M21" s="96"/>
      <c r="N21" s="96"/>
      <c r="O21" s="96">
        <v>4</v>
      </c>
      <c r="P21" s="96"/>
      <c r="Q21" s="112"/>
      <c r="R21" s="112"/>
      <c r="S21" s="96">
        <v>5</v>
      </c>
      <c r="T21" s="96"/>
      <c r="U21" s="96"/>
      <c r="V21" s="96"/>
      <c r="W21" s="112">
        <v>6</v>
      </c>
      <c r="X21" s="96"/>
      <c r="Y21" s="96"/>
      <c r="Z21" s="96"/>
      <c r="AA21" s="96">
        <v>7</v>
      </c>
      <c r="AB21" s="112"/>
      <c r="AC21" s="96"/>
      <c r="AD21" s="96"/>
      <c r="AE21" s="96">
        <v>8</v>
      </c>
      <c r="AF21" s="96"/>
      <c r="AG21" s="96"/>
      <c r="AH21" s="112"/>
      <c r="AI21" s="96">
        <v>9</v>
      </c>
      <c r="AJ21" s="96"/>
      <c r="AK21" s="96"/>
      <c r="AL21" s="96"/>
      <c r="AM21" s="112">
        <v>10</v>
      </c>
      <c r="AN21" s="17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</row>
    <row r="22" spans="1:256" s="7" customFormat="1" ht="18" customHeight="1" x14ac:dyDescent="0.15">
      <c r="A22" s="6"/>
      <c r="B22" s="187" t="s">
        <v>113</v>
      </c>
      <c r="C22" s="188"/>
      <c r="D22" s="189"/>
      <c r="E22" s="6"/>
      <c r="F22" s="187" t="s">
        <v>113</v>
      </c>
      <c r="G22" s="188"/>
      <c r="H22" s="189"/>
      <c r="I22" s="6"/>
      <c r="J22" s="187" t="s">
        <v>113</v>
      </c>
      <c r="K22" s="188"/>
      <c r="L22" s="189"/>
      <c r="M22" s="6"/>
      <c r="N22" s="187" t="s">
        <v>113</v>
      </c>
      <c r="O22" s="188"/>
      <c r="P22" s="189"/>
      <c r="Q22" s="6"/>
      <c r="R22" s="187" t="s">
        <v>113</v>
      </c>
      <c r="S22" s="188"/>
      <c r="T22" s="189"/>
      <c r="U22" s="6"/>
      <c r="V22" s="187" t="s">
        <v>113</v>
      </c>
      <c r="W22" s="188"/>
      <c r="X22" s="189"/>
      <c r="Y22" s="6"/>
      <c r="Z22" s="187" t="s">
        <v>113</v>
      </c>
      <c r="AA22" s="188"/>
      <c r="AB22" s="189"/>
      <c r="AC22" s="6"/>
      <c r="AD22" s="187" t="s">
        <v>113</v>
      </c>
      <c r="AE22" s="188"/>
      <c r="AF22" s="189"/>
      <c r="AG22" s="6"/>
      <c r="AH22" s="187" t="s">
        <v>113</v>
      </c>
      <c r="AI22" s="188"/>
      <c r="AJ22" s="189"/>
      <c r="AK22" s="6"/>
      <c r="AL22" s="187" t="s">
        <v>113</v>
      </c>
      <c r="AM22" s="188"/>
      <c r="AN22" s="189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</row>
    <row r="23" spans="1:256" s="7" customFormat="1" ht="20.100000000000001" customHeight="1" x14ac:dyDescent="0.15">
      <c r="A23" s="6"/>
      <c r="B23" s="190" t="s">
        <v>154</v>
      </c>
      <c r="C23" s="191"/>
      <c r="D23" s="192"/>
      <c r="E23" s="18"/>
      <c r="F23" s="190" t="s">
        <v>142</v>
      </c>
      <c r="G23" s="191"/>
      <c r="H23" s="192"/>
      <c r="I23" s="18"/>
      <c r="J23" s="190" t="s">
        <v>151</v>
      </c>
      <c r="K23" s="191"/>
      <c r="L23" s="192"/>
      <c r="M23" s="18"/>
      <c r="N23" s="190" t="s">
        <v>150</v>
      </c>
      <c r="O23" s="191"/>
      <c r="P23" s="192"/>
      <c r="Q23" s="19"/>
      <c r="R23" s="190" t="s">
        <v>152</v>
      </c>
      <c r="S23" s="191"/>
      <c r="T23" s="192"/>
      <c r="U23" s="18"/>
      <c r="V23" s="190" t="s">
        <v>145</v>
      </c>
      <c r="W23" s="191"/>
      <c r="X23" s="192"/>
      <c r="Y23" s="18"/>
      <c r="Z23" s="190" t="s">
        <v>149</v>
      </c>
      <c r="AA23" s="191"/>
      <c r="AB23" s="192"/>
      <c r="AC23" s="18"/>
      <c r="AD23" s="190" t="s">
        <v>156</v>
      </c>
      <c r="AE23" s="191"/>
      <c r="AF23" s="192"/>
      <c r="AG23" s="18"/>
      <c r="AH23" s="190" t="s">
        <v>148</v>
      </c>
      <c r="AI23" s="191"/>
      <c r="AJ23" s="192"/>
      <c r="AK23" s="18"/>
      <c r="AL23" s="193" t="s">
        <v>146</v>
      </c>
      <c r="AM23" s="194"/>
      <c r="AN23" s="195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</row>
    <row r="24" spans="1:256" s="7" customFormat="1" ht="10.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</row>
    <row r="25" spans="1:256" s="7" customFormat="1" ht="20.25" customHeight="1" x14ac:dyDescent="0.15">
      <c r="A25" s="6"/>
      <c r="B25" s="187" t="s">
        <v>113</v>
      </c>
      <c r="C25" s="188"/>
      <c r="D25" s="189"/>
      <c r="E25" s="6"/>
      <c r="F25" s="187" t="s">
        <v>113</v>
      </c>
      <c r="G25" s="188"/>
      <c r="H25" s="189"/>
      <c r="I25" s="6"/>
      <c r="J25" s="187" t="s">
        <v>113</v>
      </c>
      <c r="K25" s="188"/>
      <c r="L25" s="189"/>
      <c r="M25" s="6"/>
      <c r="N25" s="187" t="s">
        <v>113</v>
      </c>
      <c r="O25" s="188"/>
      <c r="P25" s="189"/>
      <c r="Q25" s="6"/>
      <c r="R25" s="187" t="s">
        <v>113</v>
      </c>
      <c r="S25" s="188"/>
      <c r="T25" s="189"/>
      <c r="U25" s="6"/>
      <c r="V25" s="187" t="s">
        <v>113</v>
      </c>
      <c r="W25" s="188"/>
      <c r="X25" s="189"/>
      <c r="Y25" s="6"/>
      <c r="Z25" s="187" t="s">
        <v>113</v>
      </c>
      <c r="AA25" s="188"/>
      <c r="AB25" s="189"/>
      <c r="AC25" s="6"/>
      <c r="AD25" s="187" t="s">
        <v>113</v>
      </c>
      <c r="AE25" s="188"/>
      <c r="AF25" s="189"/>
      <c r="AG25" s="6"/>
      <c r="AH25" s="187" t="s">
        <v>113</v>
      </c>
      <c r="AI25" s="188"/>
      <c r="AJ25" s="189"/>
      <c r="AK25" s="6"/>
      <c r="AL25" s="187" t="s">
        <v>113</v>
      </c>
      <c r="AM25" s="188"/>
      <c r="AN25" s="189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</row>
    <row r="26" spans="1:256" s="7" customFormat="1" ht="20.100000000000001" customHeight="1" x14ac:dyDescent="0.15">
      <c r="A26" s="6"/>
      <c r="B26" s="190" t="s">
        <v>155</v>
      </c>
      <c r="C26" s="191"/>
      <c r="D26" s="192"/>
      <c r="E26" s="19"/>
      <c r="F26" s="190" t="s">
        <v>143</v>
      </c>
      <c r="G26" s="191"/>
      <c r="H26" s="192"/>
      <c r="I26" s="19"/>
      <c r="J26" s="190" t="s">
        <v>127</v>
      </c>
      <c r="K26" s="191"/>
      <c r="L26" s="192"/>
      <c r="M26" s="19"/>
      <c r="N26" s="190" t="s">
        <v>133</v>
      </c>
      <c r="O26" s="191"/>
      <c r="P26" s="192"/>
      <c r="Q26" s="19"/>
      <c r="R26" s="190" t="s">
        <v>77</v>
      </c>
      <c r="S26" s="191"/>
      <c r="T26" s="192"/>
      <c r="U26" s="19"/>
      <c r="V26" s="190" t="s">
        <v>130</v>
      </c>
      <c r="W26" s="191"/>
      <c r="X26" s="192"/>
      <c r="Y26" s="19"/>
      <c r="Z26" s="190" t="s">
        <v>129</v>
      </c>
      <c r="AA26" s="191"/>
      <c r="AB26" s="192"/>
      <c r="AC26" s="19"/>
      <c r="AD26" s="190" t="s">
        <v>140</v>
      </c>
      <c r="AE26" s="191"/>
      <c r="AF26" s="192"/>
      <c r="AG26" s="19"/>
      <c r="AH26" s="190" t="s">
        <v>136</v>
      </c>
      <c r="AI26" s="191"/>
      <c r="AJ26" s="192"/>
      <c r="AK26" s="19"/>
      <c r="AL26" s="190" t="s">
        <v>138</v>
      </c>
      <c r="AM26" s="191"/>
      <c r="AN26" s="192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</row>
    <row r="27" spans="1:256" s="7" customFormat="1" ht="9.7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</row>
    <row r="28" spans="1:256" s="7" customFormat="1" ht="18.75" customHeight="1" x14ac:dyDescent="0.15">
      <c r="A28" s="6"/>
      <c r="B28" s="187" t="s">
        <v>113</v>
      </c>
      <c r="C28" s="188"/>
      <c r="D28" s="189"/>
      <c r="E28" s="6"/>
      <c r="F28" s="187" t="s">
        <v>113</v>
      </c>
      <c r="G28" s="188"/>
      <c r="H28" s="189"/>
      <c r="I28" s="6"/>
      <c r="J28" s="187" t="s">
        <v>113</v>
      </c>
      <c r="K28" s="188"/>
      <c r="L28" s="189"/>
      <c r="M28" s="6"/>
      <c r="N28" s="187" t="s">
        <v>113</v>
      </c>
      <c r="O28" s="188"/>
      <c r="P28" s="189"/>
      <c r="Q28" s="6"/>
      <c r="R28" s="187" t="s">
        <v>113</v>
      </c>
      <c r="S28" s="188"/>
      <c r="T28" s="189"/>
      <c r="U28" s="6"/>
      <c r="V28" s="187" t="s">
        <v>113</v>
      </c>
      <c r="W28" s="188"/>
      <c r="X28" s="189"/>
      <c r="Y28" s="6"/>
      <c r="Z28" s="187" t="s">
        <v>113</v>
      </c>
      <c r="AA28" s="188"/>
      <c r="AB28" s="189"/>
      <c r="AC28" s="6"/>
      <c r="AD28" s="187" t="s">
        <v>113</v>
      </c>
      <c r="AE28" s="188"/>
      <c r="AF28" s="189"/>
      <c r="AG28" s="6"/>
      <c r="AH28" s="187" t="s">
        <v>113</v>
      </c>
      <c r="AI28" s="188"/>
      <c r="AJ28" s="189"/>
      <c r="AK28" s="6"/>
      <c r="AL28" s="187" t="s">
        <v>113</v>
      </c>
      <c r="AM28" s="188"/>
      <c r="AN28" s="189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</row>
    <row r="29" spans="1:256" s="7" customFormat="1" ht="20.100000000000001" customHeight="1" x14ac:dyDescent="0.15">
      <c r="A29" s="6"/>
      <c r="B29" s="190" t="s">
        <v>144</v>
      </c>
      <c r="C29" s="191"/>
      <c r="D29" s="192"/>
      <c r="E29" s="19"/>
      <c r="F29" s="190" t="s">
        <v>128</v>
      </c>
      <c r="G29" s="191"/>
      <c r="H29" s="192"/>
      <c r="I29" s="19"/>
      <c r="J29" s="190" t="s">
        <v>134</v>
      </c>
      <c r="K29" s="191"/>
      <c r="L29" s="192"/>
      <c r="M29" s="15"/>
      <c r="N29" s="193" t="s">
        <v>90</v>
      </c>
      <c r="O29" s="194"/>
      <c r="P29" s="195"/>
      <c r="Q29" s="15"/>
      <c r="R29" s="190" t="s">
        <v>132</v>
      </c>
      <c r="S29" s="191"/>
      <c r="T29" s="192"/>
      <c r="U29" s="15"/>
      <c r="V29" s="190" t="s">
        <v>126</v>
      </c>
      <c r="W29" s="191"/>
      <c r="X29" s="192"/>
      <c r="Y29" s="15"/>
      <c r="Z29" s="190"/>
      <c r="AA29" s="191"/>
      <c r="AB29" s="192"/>
      <c r="AC29" s="15"/>
      <c r="AD29" s="190"/>
      <c r="AE29" s="191"/>
      <c r="AF29" s="192"/>
      <c r="AG29" s="15"/>
      <c r="AH29" s="193"/>
      <c r="AI29" s="194"/>
      <c r="AJ29" s="195"/>
      <c r="AK29" s="15"/>
      <c r="AL29" s="193"/>
      <c r="AM29" s="194"/>
      <c r="AN29" s="195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</row>
    <row r="30" spans="1:256" s="7" customFormat="1" ht="10.5" customHeight="1" x14ac:dyDescent="0.15">
      <c r="A30" s="6"/>
      <c r="B30" s="111"/>
      <c r="C30" s="111"/>
      <c r="D30" s="111"/>
      <c r="E30" s="19"/>
      <c r="F30" s="111"/>
      <c r="G30" s="111"/>
      <c r="H30" s="111"/>
      <c r="I30" s="19"/>
      <c r="J30" s="111"/>
      <c r="K30" s="111"/>
      <c r="L30" s="111"/>
      <c r="M30" s="15"/>
      <c r="N30" s="12"/>
      <c r="O30" s="12"/>
      <c r="P30" s="12"/>
      <c r="Q30" s="15"/>
      <c r="R30" s="111"/>
      <c r="S30" s="111"/>
      <c r="T30" s="111"/>
      <c r="U30" s="15"/>
      <c r="V30" s="111"/>
      <c r="W30" s="111"/>
      <c r="X30" s="111"/>
      <c r="Y30" s="15"/>
      <c r="Z30" s="111"/>
      <c r="AA30" s="111"/>
      <c r="AB30" s="111"/>
      <c r="AC30" s="15"/>
      <c r="AD30" s="111"/>
      <c r="AE30" s="111"/>
      <c r="AF30" s="111"/>
      <c r="AG30" s="15"/>
      <c r="AH30" s="12"/>
      <c r="AI30" s="12"/>
      <c r="AJ30" s="12"/>
      <c r="AK30" s="15"/>
      <c r="AL30" s="12"/>
      <c r="AM30" s="12"/>
      <c r="AN30" s="12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s="7" customFormat="1" ht="9.9499999999999993" customHeight="1" x14ac:dyDescent="0.15">
      <c r="A31" s="29"/>
      <c r="B31" s="186" t="s">
        <v>103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</row>
    <row r="32" spans="1:256" s="7" customFormat="1" ht="15.6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s="7" customForma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s="7" customFormat="1" ht="20.100000000000001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s="7" customFormat="1" x14ac:dyDescent="0.15">
      <c r="A35" s="6"/>
      <c r="B35" s="6"/>
      <c r="G35" s="6"/>
      <c r="J35" s="6"/>
      <c r="L35" s="6"/>
      <c r="Q35" s="6"/>
      <c r="V35" s="6"/>
      <c r="AB35" s="6"/>
      <c r="AG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s="7" customFormat="1" x14ac:dyDescent="0.15">
      <c r="A36" s="6"/>
      <c r="B36" s="6"/>
      <c r="G36" s="6"/>
      <c r="J36" s="6"/>
      <c r="L36" s="6"/>
      <c r="Q36" s="6"/>
      <c r="R36" s="6"/>
      <c r="W36" s="6"/>
      <c r="AB36" s="6"/>
      <c r="AH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s="7" customFormat="1" x14ac:dyDescent="0.15">
      <c r="A37" s="6"/>
      <c r="B37" s="6"/>
      <c r="G37" s="6"/>
      <c r="J37" s="6"/>
      <c r="L37" s="6"/>
      <c r="Q37" s="6"/>
      <c r="R37" s="6"/>
      <c r="W37" s="6"/>
      <c r="AB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s="7" customFormat="1" x14ac:dyDescent="0.15">
      <c r="A38" s="6"/>
      <c r="B38" s="6"/>
      <c r="G38" s="6"/>
      <c r="J38" s="6"/>
      <c r="L38" s="6"/>
      <c r="Q38" s="6"/>
      <c r="R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s="7" customFormat="1" x14ac:dyDescent="0.15">
      <c r="A39" s="6"/>
      <c r="B39" s="6"/>
      <c r="G39" s="6"/>
      <c r="J39" s="6"/>
      <c r="L39" s="6"/>
      <c r="M39" s="6"/>
      <c r="N39" s="6"/>
      <c r="O39" s="6"/>
      <c r="P39" s="6"/>
      <c r="Q39" s="6"/>
      <c r="R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s="7" customFormat="1" x14ac:dyDescent="0.15">
      <c r="A40" s="6"/>
      <c r="B40" s="6"/>
      <c r="G40" s="6"/>
      <c r="J40" s="6"/>
      <c r="L40" s="6"/>
      <c r="M40" s="6"/>
      <c r="N40" s="6"/>
      <c r="O40" s="6"/>
      <c r="P40" s="6"/>
      <c r="Q40" s="6"/>
      <c r="R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s="7" customFormat="1" x14ac:dyDescent="0.15">
      <c r="A41" s="6"/>
      <c r="B41" s="6"/>
      <c r="G41" s="6"/>
      <c r="J41" s="6"/>
      <c r="L41" s="6"/>
      <c r="M41" s="6"/>
      <c r="N41" s="6"/>
      <c r="O41" s="6"/>
      <c r="P41" s="6"/>
      <c r="Q41" s="6"/>
      <c r="R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s="7" customFormat="1" x14ac:dyDescent="0.15">
      <c r="A42" s="6"/>
      <c r="B42" s="6"/>
      <c r="G42" s="6"/>
      <c r="J42" s="6"/>
      <c r="L42" s="6"/>
      <c r="M42" s="6"/>
      <c r="N42" s="6"/>
      <c r="O42" s="6"/>
      <c r="P42" s="6"/>
      <c r="Q42" s="6"/>
      <c r="R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s="7" customFormat="1" x14ac:dyDescent="0.15">
      <c r="A43" s="6"/>
      <c r="B43" s="6"/>
      <c r="G43" s="6"/>
      <c r="J43" s="6"/>
      <c r="L43" s="6"/>
      <c r="M43" s="6"/>
      <c r="N43" s="6"/>
      <c r="O43" s="6"/>
      <c r="P43" s="6"/>
      <c r="Q43" s="6"/>
      <c r="R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s="7" customFormat="1" x14ac:dyDescent="0.15">
      <c r="A44" s="6"/>
      <c r="B44" s="6"/>
      <c r="G44" s="6"/>
      <c r="J44" s="6"/>
      <c r="L44" s="6"/>
      <c r="M44" s="6"/>
      <c r="N44" s="6"/>
      <c r="O44" s="6"/>
      <c r="P44" s="6"/>
      <c r="Q44" s="6"/>
      <c r="R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s="7" customFormat="1" x14ac:dyDescent="0.15">
      <c r="A45" s="6"/>
      <c r="B45" s="6"/>
      <c r="G45" s="6"/>
      <c r="J45" s="6"/>
      <c r="L45" s="6"/>
      <c r="M45" s="6"/>
      <c r="N45" s="6"/>
      <c r="O45" s="6"/>
      <c r="P45" s="6"/>
      <c r="Q45" s="6"/>
      <c r="R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s="7" customFormat="1" x14ac:dyDescent="0.15">
      <c r="A46" s="6"/>
      <c r="B46" s="6"/>
      <c r="G46" s="6"/>
      <c r="J46" s="6"/>
      <c r="L46" s="6"/>
      <c r="M46" s="6"/>
      <c r="N46" s="6"/>
      <c r="O46" s="6"/>
      <c r="P46" s="6"/>
      <c r="Q46" s="6"/>
      <c r="R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s="7" customFormat="1" x14ac:dyDescent="0.15">
      <c r="A47" s="6"/>
      <c r="B47" s="6"/>
      <c r="G47" s="6"/>
      <c r="J47" s="6"/>
      <c r="L47" s="6"/>
      <c r="M47" s="6"/>
      <c r="N47" s="6"/>
      <c r="O47" s="6"/>
      <c r="P47" s="6"/>
      <c r="Q47" s="6"/>
      <c r="R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s="7" customFormat="1" x14ac:dyDescent="0.15">
      <c r="A48" s="6"/>
      <c r="B48" s="6"/>
      <c r="G48" s="6"/>
      <c r="J48" s="6"/>
      <c r="L48" s="6"/>
      <c r="M48" s="6"/>
      <c r="N48" s="6"/>
      <c r="O48" s="6"/>
      <c r="P48" s="6"/>
      <c r="Q48" s="6"/>
      <c r="R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s="7" customFormat="1" x14ac:dyDescent="0.15">
      <c r="A49" s="6"/>
      <c r="B49" s="6"/>
      <c r="G49" s="6"/>
      <c r="J49" s="6"/>
      <c r="L49" s="6"/>
      <c r="M49" s="6"/>
      <c r="N49" s="6"/>
      <c r="O49" s="6"/>
      <c r="P49" s="6"/>
      <c r="Q49" s="6"/>
      <c r="R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s="7" customFormat="1" x14ac:dyDescent="0.15">
      <c r="A50" s="6"/>
      <c r="B50" s="6"/>
      <c r="G50" s="6"/>
      <c r="J50" s="6"/>
      <c r="L50" s="6"/>
      <c r="M50" s="6"/>
      <c r="N50" s="6"/>
      <c r="O50" s="6"/>
      <c r="P50" s="6"/>
      <c r="Q50" s="6"/>
      <c r="R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s="7" customFormat="1" x14ac:dyDescent="0.15">
      <c r="A51" s="6"/>
      <c r="B51" s="6"/>
      <c r="G51" s="6"/>
      <c r="J51" s="6"/>
      <c r="L51" s="6"/>
      <c r="M51" s="6"/>
      <c r="N51" s="6"/>
      <c r="O51" s="6"/>
      <c r="P51" s="6"/>
      <c r="Q51" s="6"/>
      <c r="R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s="7" customFormat="1" x14ac:dyDescent="0.15">
      <c r="A52" s="6"/>
      <c r="B52" s="6"/>
      <c r="G52" s="6"/>
      <c r="J52" s="6"/>
      <c r="L52" s="6"/>
      <c r="M52" s="6"/>
      <c r="N52" s="6"/>
      <c r="O52" s="6"/>
      <c r="P52" s="6"/>
      <c r="Q52" s="6"/>
      <c r="R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s="7" customFormat="1" x14ac:dyDescent="0.15">
      <c r="A53" s="6"/>
      <c r="B53" s="6"/>
      <c r="G53" s="6"/>
      <c r="J53" s="6"/>
      <c r="L53" s="6"/>
      <c r="M53" s="6"/>
      <c r="N53" s="6"/>
      <c r="O53" s="6"/>
      <c r="P53" s="6"/>
      <c r="Q53" s="6"/>
      <c r="R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s="7" customFormat="1" x14ac:dyDescent="0.15">
      <c r="A54" s="6"/>
      <c r="B54" s="6"/>
      <c r="G54" s="6"/>
      <c r="J54" s="6"/>
      <c r="L54" s="6"/>
      <c r="M54" s="6"/>
      <c r="N54" s="6"/>
      <c r="O54" s="6"/>
      <c r="P54" s="6"/>
      <c r="Q54" s="6"/>
      <c r="R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7" customFormat="1" x14ac:dyDescent="0.15">
      <c r="A55" s="6"/>
      <c r="B55" s="6"/>
      <c r="G55" s="6"/>
      <c r="L55" s="6"/>
      <c r="M55" s="6"/>
      <c r="N55" s="6"/>
      <c r="O55" s="6"/>
      <c r="P55" s="6"/>
      <c r="Q55" s="6"/>
      <c r="R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s="7" customFormat="1" x14ac:dyDescent="0.15">
      <c r="A56" s="6"/>
      <c r="B56" s="6"/>
      <c r="G56" s="6"/>
      <c r="L56" s="6"/>
      <c r="M56" s="6"/>
      <c r="N56" s="6"/>
      <c r="O56" s="6"/>
      <c r="P56" s="6"/>
      <c r="Q56" s="6"/>
      <c r="R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s="7" customFormat="1" x14ac:dyDescent="0.15">
      <c r="A57" s="6"/>
      <c r="B57" s="6"/>
      <c r="G57" s="6"/>
      <c r="L57" s="6"/>
      <c r="M57" s="6"/>
      <c r="N57" s="6"/>
      <c r="O57" s="6"/>
      <c r="P57" s="6"/>
      <c r="Q57" s="6"/>
      <c r="R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s="7" customFormat="1" x14ac:dyDescent="0.15">
      <c r="A58" s="6"/>
      <c r="B58" s="6"/>
      <c r="G58" s="6"/>
      <c r="L58" s="6"/>
      <c r="M58" s="6"/>
      <c r="N58" s="6"/>
      <c r="O58" s="6"/>
      <c r="P58" s="6"/>
      <c r="Q58" s="6"/>
      <c r="R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s="7" customFormat="1" x14ac:dyDescent="0.15">
      <c r="A59" s="6"/>
      <c r="B59" s="6"/>
      <c r="G59" s="6"/>
      <c r="L59" s="6"/>
      <c r="M59" s="6"/>
      <c r="N59" s="6"/>
      <c r="O59" s="6"/>
      <c r="P59" s="6"/>
      <c r="Q59" s="6"/>
      <c r="R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s="7" customFormat="1" x14ac:dyDescent="0.15">
      <c r="A60" s="6"/>
      <c r="B60" s="6"/>
      <c r="G60" s="6"/>
      <c r="L60" s="6"/>
      <c r="M60" s="6"/>
      <c r="N60" s="6"/>
      <c r="O60" s="6"/>
      <c r="P60" s="6"/>
      <c r="Q60" s="6"/>
      <c r="R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s="7" customFormat="1" x14ac:dyDescent="0.15">
      <c r="A61" s="6"/>
      <c r="B61" s="6"/>
      <c r="G61" s="6"/>
      <c r="L61" s="6"/>
      <c r="M61" s="6"/>
      <c r="N61" s="6"/>
      <c r="O61" s="6"/>
      <c r="P61" s="6"/>
      <c r="Q61" s="6"/>
      <c r="R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s="7" customFormat="1" x14ac:dyDescent="0.15">
      <c r="A62" s="6"/>
      <c r="B62" s="6"/>
      <c r="G62" s="6"/>
      <c r="L62" s="6"/>
      <c r="M62" s="6"/>
      <c r="N62" s="6"/>
      <c r="O62" s="6"/>
      <c r="P62" s="6"/>
      <c r="Q62" s="6"/>
      <c r="R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s="7" customFormat="1" x14ac:dyDescent="0.15">
      <c r="A63" s="6"/>
      <c r="B63" s="6"/>
      <c r="G63" s="6"/>
      <c r="L63" s="6"/>
      <c r="M63" s="6"/>
      <c r="N63" s="6"/>
      <c r="O63" s="6"/>
      <c r="P63" s="6"/>
      <c r="Q63" s="6"/>
      <c r="R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s="7" customFormat="1" x14ac:dyDescent="0.15">
      <c r="A64" s="6"/>
      <c r="B64" s="6"/>
      <c r="G64" s="6"/>
      <c r="L64" s="6"/>
      <c r="M64" s="6"/>
      <c r="N64" s="6"/>
      <c r="O64" s="6"/>
      <c r="P64" s="6"/>
      <c r="Q64" s="6"/>
      <c r="R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s="7" customFormat="1" x14ac:dyDescent="0.15">
      <c r="A65" s="6"/>
      <c r="B65" s="6"/>
      <c r="G65" s="6"/>
      <c r="L65" s="6"/>
      <c r="M65" s="6"/>
      <c r="N65" s="6"/>
      <c r="O65" s="6"/>
      <c r="P65" s="6"/>
      <c r="Q65" s="6"/>
      <c r="R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s="7" customFormat="1" x14ac:dyDescent="0.15">
      <c r="A66" s="6"/>
      <c r="B66" s="6"/>
      <c r="G66" s="6"/>
      <c r="L66" s="6"/>
      <c r="M66" s="6"/>
      <c r="N66" s="6"/>
      <c r="O66" s="6"/>
      <c r="P66" s="6"/>
      <c r="Q66" s="6"/>
      <c r="R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s="7" customFormat="1" x14ac:dyDescent="0.15">
      <c r="A67" s="6"/>
      <c r="B67" s="6"/>
      <c r="G67" s="6"/>
      <c r="L67" s="6"/>
      <c r="M67" s="6"/>
      <c r="N67" s="6"/>
      <c r="O67" s="6"/>
      <c r="P67" s="6"/>
      <c r="Q67" s="6"/>
      <c r="R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s="7" customFormat="1" x14ac:dyDescent="0.15">
      <c r="A68" s="6"/>
      <c r="B68" s="6"/>
      <c r="G68" s="6"/>
      <c r="L68" s="6"/>
      <c r="M68" s="6"/>
      <c r="N68" s="6"/>
      <c r="O68" s="6"/>
      <c r="P68" s="6"/>
      <c r="Q68" s="6"/>
      <c r="R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s="7" customFormat="1" x14ac:dyDescent="0.15">
      <c r="A69" s="6"/>
      <c r="B69" s="6"/>
      <c r="G69" s="6"/>
      <c r="L69" s="6"/>
      <c r="M69" s="6"/>
      <c r="N69" s="6"/>
      <c r="O69" s="6"/>
      <c r="P69" s="6"/>
      <c r="Q69" s="6"/>
      <c r="R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s="7" customFormat="1" x14ac:dyDescent="0.15">
      <c r="A70" s="6"/>
      <c r="B70" s="6"/>
      <c r="G70" s="6"/>
      <c r="L70" s="6"/>
      <c r="M70" s="6"/>
      <c r="N70" s="6"/>
      <c r="O70" s="6"/>
      <c r="P70" s="6"/>
      <c r="Q70" s="6"/>
      <c r="R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s="7" customFormat="1" x14ac:dyDescent="0.15">
      <c r="A71" s="6"/>
      <c r="B71" s="6"/>
      <c r="G71" s="6"/>
      <c r="L71" s="6"/>
      <c r="M71" s="6"/>
      <c r="N71" s="6"/>
      <c r="O71" s="6"/>
      <c r="P71" s="6"/>
      <c r="Q71" s="6"/>
      <c r="R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s="7" customFormat="1" x14ac:dyDescent="0.15">
      <c r="A72" s="6"/>
      <c r="B72" s="6"/>
      <c r="G72" s="6"/>
      <c r="L72" s="6"/>
      <c r="M72" s="6"/>
      <c r="N72" s="6"/>
      <c r="O72" s="6"/>
      <c r="P72" s="6"/>
      <c r="Q72" s="6"/>
      <c r="R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s="7" customFormat="1" x14ac:dyDescent="0.15">
      <c r="A73" s="6"/>
      <c r="B73" s="6"/>
      <c r="G73" s="6"/>
      <c r="L73" s="6"/>
      <c r="M73" s="6"/>
      <c r="N73" s="6"/>
      <c r="O73" s="6"/>
      <c r="P73" s="6"/>
      <c r="Q73" s="6"/>
      <c r="R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s="7" customFormat="1" x14ac:dyDescent="0.15">
      <c r="A74" s="6"/>
      <c r="B74" s="6"/>
      <c r="C74" s="6"/>
      <c r="D74" s="6"/>
      <c r="E74" s="6"/>
      <c r="F74" s="6"/>
      <c r="G74" s="6"/>
      <c r="L74" s="6"/>
      <c r="M74" s="6"/>
      <c r="N74" s="6"/>
      <c r="O74" s="6"/>
      <c r="P74" s="6"/>
      <c r="Q74" s="6"/>
      <c r="R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s="7" customFormat="1" x14ac:dyDescent="0.15">
      <c r="A75" s="6"/>
      <c r="B75" s="6"/>
      <c r="C75" s="6"/>
      <c r="D75" s="6"/>
      <c r="E75" s="6"/>
      <c r="F75" s="6"/>
      <c r="G75" s="6"/>
      <c r="L75" s="6"/>
      <c r="M75" s="6"/>
      <c r="N75" s="6"/>
      <c r="O75" s="6"/>
      <c r="P75" s="6"/>
      <c r="Q75" s="6"/>
      <c r="R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s="7" customFormat="1" x14ac:dyDescent="0.15">
      <c r="A76" s="6"/>
      <c r="B76" s="6"/>
      <c r="C76" s="6"/>
      <c r="D76" s="6"/>
      <c r="E76" s="6"/>
      <c r="F76" s="6"/>
      <c r="G76" s="6"/>
      <c r="L76" s="6"/>
      <c r="M76" s="6"/>
      <c r="N76" s="6"/>
      <c r="O76" s="6"/>
      <c r="P76" s="6"/>
      <c r="Q76" s="6"/>
      <c r="R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s="7" customFormat="1" x14ac:dyDescent="0.15">
      <c r="A77" s="6"/>
      <c r="B77" s="6"/>
      <c r="C77" s="6"/>
      <c r="D77" s="6"/>
      <c r="E77" s="6"/>
      <c r="F77" s="6"/>
      <c r="G77" s="6"/>
      <c r="L77" s="6"/>
      <c r="M77" s="6"/>
      <c r="N77" s="6"/>
      <c r="O77" s="6"/>
      <c r="P77" s="6"/>
      <c r="Q77" s="6"/>
      <c r="R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s="7" customFormat="1" x14ac:dyDescent="0.15">
      <c r="A78" s="6"/>
      <c r="B78" s="6"/>
      <c r="C78" s="6"/>
      <c r="D78" s="6"/>
      <c r="E78" s="6"/>
      <c r="F78" s="6"/>
      <c r="G78" s="6"/>
      <c r="L78" s="6"/>
      <c r="M78" s="6"/>
      <c r="N78" s="6"/>
      <c r="O78" s="6"/>
      <c r="P78" s="6"/>
      <c r="Q78" s="6"/>
      <c r="R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s="7" customFormat="1" x14ac:dyDescent="0.15">
      <c r="A79" s="6"/>
      <c r="B79" s="6"/>
      <c r="C79" s="6"/>
      <c r="D79" s="6"/>
      <c r="E79" s="6"/>
      <c r="F79" s="6"/>
      <c r="G79" s="6"/>
      <c r="L79" s="6"/>
      <c r="M79" s="6"/>
      <c r="N79" s="6"/>
      <c r="O79" s="6"/>
      <c r="P79" s="6"/>
      <c r="Q79" s="6"/>
      <c r="R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s="7" customFormat="1" x14ac:dyDescent="0.15">
      <c r="A80" s="6"/>
      <c r="B80" s="6"/>
      <c r="C80" s="6"/>
      <c r="D80" s="6"/>
      <c r="E80" s="6"/>
      <c r="F80" s="6"/>
      <c r="G80" s="6"/>
      <c r="L80" s="6"/>
      <c r="M80" s="6"/>
      <c r="N80" s="6"/>
      <c r="O80" s="6"/>
      <c r="P80" s="6"/>
      <c r="Q80" s="6"/>
      <c r="R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s="7" customFormat="1" x14ac:dyDescent="0.15">
      <c r="A81" s="6"/>
      <c r="B81" s="6"/>
      <c r="C81" s="6"/>
      <c r="D81" s="6"/>
      <c r="E81" s="6"/>
      <c r="F81" s="6"/>
      <c r="G81" s="6"/>
      <c r="L81" s="6"/>
      <c r="M81" s="6"/>
      <c r="N81" s="6"/>
      <c r="O81" s="6"/>
      <c r="P81" s="6"/>
      <c r="Q81" s="6"/>
      <c r="R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s="7" customFormat="1" x14ac:dyDescent="0.15">
      <c r="A82" s="6"/>
      <c r="B82" s="6"/>
      <c r="C82" s="6"/>
      <c r="D82" s="6"/>
      <c r="E82" s="6"/>
      <c r="F82" s="6"/>
      <c r="G82" s="6"/>
      <c r="L82" s="6"/>
      <c r="M82" s="6"/>
      <c r="N82" s="6"/>
      <c r="O82" s="6"/>
      <c r="P82" s="6"/>
      <c r="Q82" s="6"/>
      <c r="R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s="7" customFormat="1" x14ac:dyDescent="0.15">
      <c r="A83" s="6"/>
      <c r="B83" s="6"/>
      <c r="C83" s="6"/>
      <c r="D83" s="6"/>
      <c r="E83" s="6"/>
      <c r="F83" s="6"/>
      <c r="G83" s="6"/>
      <c r="L83" s="6"/>
      <c r="M83" s="6"/>
      <c r="N83" s="6"/>
      <c r="O83" s="6"/>
      <c r="P83" s="6"/>
      <c r="Q83" s="6"/>
      <c r="R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s="7" customFormat="1" x14ac:dyDescent="0.15">
      <c r="A84" s="6"/>
      <c r="B84" s="6"/>
      <c r="C84" s="6"/>
      <c r="D84" s="6"/>
      <c r="E84" s="6"/>
      <c r="F84" s="6"/>
      <c r="G84" s="6"/>
      <c r="L84" s="6"/>
      <c r="M84" s="6"/>
      <c r="N84" s="6"/>
      <c r="O84" s="6"/>
      <c r="P84" s="6"/>
      <c r="Q84" s="6"/>
      <c r="R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s="7" customFormat="1" x14ac:dyDescent="0.15">
      <c r="A85" s="6"/>
      <c r="B85" s="6"/>
      <c r="C85" s="6"/>
      <c r="D85" s="6"/>
      <c r="E85" s="6"/>
      <c r="F85" s="6"/>
      <c r="G85" s="6"/>
      <c r="L85" s="6"/>
      <c r="M85" s="6"/>
      <c r="N85" s="6"/>
      <c r="O85" s="6"/>
      <c r="P85" s="6"/>
      <c r="Q85" s="6"/>
      <c r="R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s="7" customFormat="1" x14ac:dyDescent="0.15">
      <c r="A86" s="6"/>
      <c r="B86" s="6"/>
      <c r="C86" s="6"/>
      <c r="D86" s="6"/>
      <c r="E86" s="6"/>
      <c r="F86" s="6"/>
      <c r="G86" s="6"/>
      <c r="L86" s="6"/>
      <c r="M86" s="6"/>
      <c r="N86" s="6"/>
      <c r="O86" s="6"/>
      <c r="P86" s="6"/>
      <c r="Q86" s="6"/>
      <c r="R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s="7" customFormat="1" x14ac:dyDescent="0.15">
      <c r="A87" s="6"/>
      <c r="B87" s="6"/>
      <c r="C87" s="6"/>
      <c r="D87" s="6"/>
      <c r="E87" s="6"/>
      <c r="F87" s="6"/>
      <c r="G87" s="6"/>
      <c r="L87" s="6"/>
      <c r="M87" s="6"/>
      <c r="N87" s="6"/>
      <c r="O87" s="6"/>
      <c r="P87" s="6"/>
      <c r="Q87" s="6"/>
      <c r="R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 s="7" customFormat="1" x14ac:dyDescent="0.15">
      <c r="A88" s="6"/>
      <c r="B88" s="6"/>
      <c r="C88" s="6"/>
      <c r="D88" s="6"/>
      <c r="E88" s="6"/>
      <c r="F88" s="6"/>
      <c r="G88" s="6"/>
      <c r="L88" s="6"/>
      <c r="M88" s="6"/>
      <c r="N88" s="6"/>
      <c r="O88" s="6"/>
      <c r="P88" s="6"/>
      <c r="Q88" s="6"/>
      <c r="R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s="7" customFormat="1" x14ac:dyDescent="0.15">
      <c r="A89" s="6"/>
      <c r="B89" s="6"/>
      <c r="C89" s="6"/>
      <c r="D89" s="6"/>
      <c r="E89" s="6"/>
      <c r="F89" s="6"/>
      <c r="G89" s="6"/>
      <c r="L89" s="6"/>
      <c r="M89" s="6"/>
      <c r="N89" s="6"/>
      <c r="O89" s="6"/>
      <c r="P89" s="6"/>
      <c r="Q89" s="6"/>
      <c r="R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s="7" customFormat="1" x14ac:dyDescent="0.15">
      <c r="A90" s="6"/>
      <c r="B90" s="6"/>
      <c r="C90" s="6"/>
      <c r="D90" s="6"/>
      <c r="E90" s="6"/>
      <c r="F90" s="6"/>
      <c r="G90" s="6"/>
      <c r="L90" s="6"/>
      <c r="M90" s="6"/>
      <c r="N90" s="6"/>
      <c r="O90" s="6"/>
      <c r="P90" s="6"/>
      <c r="Q90" s="6"/>
      <c r="R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s="7" customFormat="1" x14ac:dyDescent="0.15">
      <c r="A91" s="6"/>
      <c r="B91" s="6"/>
      <c r="C91" s="6"/>
      <c r="D91" s="6"/>
      <c r="E91" s="6"/>
      <c r="F91" s="6"/>
      <c r="G91" s="6"/>
      <c r="L91" s="6"/>
      <c r="M91" s="6"/>
      <c r="N91" s="6"/>
      <c r="O91" s="6"/>
      <c r="P91" s="6"/>
      <c r="Q91" s="6"/>
      <c r="R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s="7" customFormat="1" x14ac:dyDescent="0.15">
      <c r="A92" s="6"/>
      <c r="B92" s="6"/>
      <c r="C92" s="6"/>
      <c r="D92" s="6"/>
      <c r="E92" s="6"/>
      <c r="F92" s="6"/>
      <c r="G92" s="6"/>
      <c r="L92" s="6"/>
      <c r="M92" s="6"/>
      <c r="N92" s="6"/>
      <c r="O92" s="6"/>
      <c r="P92" s="6"/>
      <c r="Q92" s="6"/>
      <c r="R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s="7" customFormat="1" x14ac:dyDescent="0.15">
      <c r="A93" s="6"/>
      <c r="B93" s="6"/>
      <c r="C93" s="6"/>
      <c r="D93" s="6"/>
      <c r="E93" s="6"/>
      <c r="F93" s="6"/>
      <c r="G93" s="6"/>
      <c r="L93" s="6"/>
      <c r="M93" s="6"/>
      <c r="N93" s="6"/>
      <c r="O93" s="6"/>
      <c r="P93" s="6"/>
      <c r="Q93" s="6"/>
      <c r="R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s="7" customFormat="1" x14ac:dyDescent="0.15">
      <c r="A94" s="6"/>
      <c r="B94" s="6"/>
      <c r="C94" s="6"/>
      <c r="D94" s="6"/>
      <c r="E94" s="6"/>
      <c r="F94" s="6"/>
      <c r="G94" s="6"/>
      <c r="L94" s="6"/>
      <c r="M94" s="6"/>
      <c r="N94" s="6"/>
      <c r="O94" s="6"/>
      <c r="P94" s="6"/>
      <c r="Q94" s="6"/>
      <c r="R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s="7" customFormat="1" x14ac:dyDescent="0.15">
      <c r="A95" s="6"/>
      <c r="B95" s="6"/>
      <c r="C95" s="6"/>
      <c r="D95" s="6"/>
      <c r="E95" s="6"/>
      <c r="F95" s="6"/>
      <c r="G95" s="6"/>
      <c r="L95" s="6"/>
      <c r="M95" s="6"/>
      <c r="N95" s="6"/>
      <c r="O95" s="6"/>
      <c r="P95" s="6"/>
      <c r="Q95" s="6"/>
      <c r="R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s="7" customFormat="1" x14ac:dyDescent="0.15">
      <c r="A96" s="6"/>
      <c r="B96" s="6"/>
      <c r="C96" s="6"/>
      <c r="D96" s="6"/>
      <c r="E96" s="6"/>
      <c r="F96" s="6"/>
      <c r="G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s="7" customFormat="1" x14ac:dyDescent="0.15">
      <c r="A97" s="6"/>
      <c r="B97" s="6"/>
      <c r="C97" s="6"/>
      <c r="D97" s="6"/>
      <c r="E97" s="6"/>
      <c r="F97" s="6"/>
      <c r="G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s="7" customFormat="1" x14ac:dyDescent="0.15">
      <c r="A98" s="6"/>
      <c r="B98" s="6"/>
      <c r="C98" s="6"/>
      <c r="D98" s="6"/>
      <c r="E98" s="6"/>
      <c r="F98" s="6"/>
      <c r="G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s="7" customFormat="1" x14ac:dyDescent="0.15">
      <c r="A99" s="6"/>
      <c r="B99" s="6"/>
      <c r="C99" s="6"/>
      <c r="D99" s="6"/>
      <c r="E99" s="6"/>
      <c r="F99" s="6"/>
      <c r="G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s="7" customFormat="1" x14ac:dyDescent="0.15">
      <c r="A100" s="6"/>
      <c r="B100" s="6"/>
      <c r="C100" s="6"/>
      <c r="D100" s="6"/>
      <c r="E100" s="6"/>
      <c r="F100" s="6"/>
      <c r="G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s="7" customFormat="1" x14ac:dyDescent="0.15">
      <c r="A101" s="6"/>
      <c r="B101" s="6"/>
      <c r="C101" s="6"/>
      <c r="D101" s="6"/>
      <c r="E101" s="6"/>
      <c r="F101" s="6"/>
      <c r="G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s="7" customForma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</sheetData>
  <mergeCells count="103">
    <mergeCell ref="O1:AB1"/>
    <mergeCell ref="D3:F3"/>
    <mergeCell ref="J3:L3"/>
    <mergeCell ref="Q3:T3"/>
    <mergeCell ref="D4:F4"/>
    <mergeCell ref="J4:L4"/>
    <mergeCell ref="Q4:T4"/>
    <mergeCell ref="D5:F5"/>
    <mergeCell ref="D6:F6"/>
    <mergeCell ref="J6:L6"/>
    <mergeCell ref="D7:F7"/>
    <mergeCell ref="J7:L7"/>
    <mergeCell ref="D8:F8"/>
    <mergeCell ref="J8:L8"/>
    <mergeCell ref="D10:F10"/>
    <mergeCell ref="D11:F11"/>
    <mergeCell ref="E13:G13"/>
    <mergeCell ref="I13:K13"/>
    <mergeCell ref="M13:O13"/>
    <mergeCell ref="Q13:T13"/>
    <mergeCell ref="V13:X13"/>
    <mergeCell ref="Z13:AB13"/>
    <mergeCell ref="AD13:AG13"/>
    <mergeCell ref="AI13:AL13"/>
    <mergeCell ref="E14:G14"/>
    <mergeCell ref="I14:K14"/>
    <mergeCell ref="M14:O14"/>
    <mergeCell ref="Q14:T14"/>
    <mergeCell ref="V14:X14"/>
    <mergeCell ref="Z14:AB14"/>
    <mergeCell ref="AD14:AG14"/>
    <mergeCell ref="AI14:AL14"/>
    <mergeCell ref="B22:D22"/>
    <mergeCell ref="F22:H22"/>
    <mergeCell ref="J22:L22"/>
    <mergeCell ref="N22:P22"/>
    <mergeCell ref="R22:T22"/>
    <mergeCell ref="V22:X22"/>
    <mergeCell ref="Z22:AB22"/>
    <mergeCell ref="AD16:AG16"/>
    <mergeCell ref="AI16:AL16"/>
    <mergeCell ref="AD17:AG17"/>
    <mergeCell ref="AI17:AL17"/>
    <mergeCell ref="AD22:AF22"/>
    <mergeCell ref="AD18:AG18"/>
    <mergeCell ref="AI18:AL18"/>
    <mergeCell ref="AD19:AG19"/>
    <mergeCell ref="AI19:AL19"/>
    <mergeCell ref="AD20:AG20"/>
    <mergeCell ref="AI20:AL20"/>
    <mergeCell ref="AH22:AJ22"/>
    <mergeCell ref="AL22:AN22"/>
    <mergeCell ref="AH23:AJ23"/>
    <mergeCell ref="AL23:AN23"/>
    <mergeCell ref="B25:D25"/>
    <mergeCell ref="F25:H25"/>
    <mergeCell ref="J25:L25"/>
    <mergeCell ref="N25:P25"/>
    <mergeCell ref="R25:T25"/>
    <mergeCell ref="V25:X25"/>
    <mergeCell ref="Z25:AB25"/>
    <mergeCell ref="AD25:AF25"/>
    <mergeCell ref="AH25:AJ25"/>
    <mergeCell ref="AL25:AN25"/>
    <mergeCell ref="B23:D23"/>
    <mergeCell ref="F23:H23"/>
    <mergeCell ref="J23:L23"/>
    <mergeCell ref="N23:P23"/>
    <mergeCell ref="R23:T23"/>
    <mergeCell ref="V23:X23"/>
    <mergeCell ref="Z23:AB23"/>
    <mergeCell ref="AD23:AF23"/>
    <mergeCell ref="AL26:AN26"/>
    <mergeCell ref="B28:D28"/>
    <mergeCell ref="F28:H28"/>
    <mergeCell ref="J28:L28"/>
    <mergeCell ref="N28:P28"/>
    <mergeCell ref="R28:T28"/>
    <mergeCell ref="AH29:AJ29"/>
    <mergeCell ref="AL29:AN29"/>
    <mergeCell ref="V28:X28"/>
    <mergeCell ref="Z28:AB28"/>
    <mergeCell ref="AD28:AF28"/>
    <mergeCell ref="B26:D26"/>
    <mergeCell ref="F26:H26"/>
    <mergeCell ref="J26:L26"/>
    <mergeCell ref="N26:P26"/>
    <mergeCell ref="R26:T26"/>
    <mergeCell ref="V26:X26"/>
    <mergeCell ref="Z26:AB26"/>
    <mergeCell ref="AD26:AF26"/>
    <mergeCell ref="AH26:AJ26"/>
    <mergeCell ref="B31:AN31"/>
    <mergeCell ref="AH28:AJ28"/>
    <mergeCell ref="AL28:AN28"/>
    <mergeCell ref="B29:D29"/>
    <mergeCell ref="F29:H29"/>
    <mergeCell ref="J29:L29"/>
    <mergeCell ref="N29:P29"/>
    <mergeCell ref="R29:T29"/>
    <mergeCell ref="V29:X29"/>
    <mergeCell ref="Z29:AB29"/>
    <mergeCell ref="AD29:AF29"/>
  </mergeCells>
  <phoneticPr fontId="35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9"/>
  <sheetViews>
    <sheetView topLeftCell="A2" zoomScale="80" zoomScaleNormal="80" workbookViewId="0">
      <selection activeCell="G15" sqref="G15"/>
    </sheetView>
  </sheetViews>
  <sheetFormatPr defaultRowHeight="13.5" x14ac:dyDescent="0.15"/>
  <cols>
    <col min="1" max="1" width="2.6640625" style="117" customWidth="1"/>
    <col min="2" max="2" width="28.88671875" style="118" bestFit="1" customWidth="1"/>
    <col min="3" max="3" width="33.21875" style="117" customWidth="1"/>
    <col min="4" max="4" width="20.44140625" style="118" customWidth="1"/>
    <col min="5" max="5" width="11.5546875" style="118" bestFit="1" customWidth="1"/>
    <col min="6" max="6" width="6.88671875" style="118" bestFit="1" customWidth="1"/>
    <col min="7" max="256" width="38.6640625" style="117"/>
    <col min="257" max="257" width="2.6640625" style="117" customWidth="1"/>
    <col min="258" max="258" width="28.88671875" style="117" bestFit="1" customWidth="1"/>
    <col min="259" max="259" width="33.21875" style="117" customWidth="1"/>
    <col min="260" max="260" width="20.44140625" style="117" customWidth="1"/>
    <col min="261" max="261" width="11.5546875" style="117" bestFit="1" customWidth="1"/>
    <col min="262" max="262" width="6.88671875" style="117" bestFit="1" customWidth="1"/>
    <col min="263" max="512" width="38.6640625" style="117"/>
    <col min="513" max="513" width="2.6640625" style="117" customWidth="1"/>
    <col min="514" max="514" width="28.88671875" style="117" bestFit="1" customWidth="1"/>
    <col min="515" max="515" width="33.21875" style="117" customWidth="1"/>
    <col min="516" max="516" width="20.44140625" style="117" customWidth="1"/>
    <col min="517" max="517" width="11.5546875" style="117" bestFit="1" customWidth="1"/>
    <col min="518" max="518" width="6.88671875" style="117" bestFit="1" customWidth="1"/>
    <col min="519" max="768" width="38.6640625" style="117"/>
    <col min="769" max="769" width="2.6640625" style="117" customWidth="1"/>
    <col min="770" max="770" width="28.88671875" style="117" bestFit="1" customWidth="1"/>
    <col min="771" max="771" width="33.21875" style="117" customWidth="1"/>
    <col min="772" max="772" width="20.44140625" style="117" customWidth="1"/>
    <col min="773" max="773" width="11.5546875" style="117" bestFit="1" customWidth="1"/>
    <col min="774" max="774" width="6.88671875" style="117" bestFit="1" customWidth="1"/>
    <col min="775" max="1024" width="38.6640625" style="117"/>
    <col min="1025" max="1025" width="2.6640625" style="117" customWidth="1"/>
    <col min="1026" max="1026" width="28.88671875" style="117" bestFit="1" customWidth="1"/>
    <col min="1027" max="1027" width="33.21875" style="117" customWidth="1"/>
    <col min="1028" max="1028" width="20.44140625" style="117" customWidth="1"/>
    <col min="1029" max="1029" width="11.5546875" style="117" bestFit="1" customWidth="1"/>
    <col min="1030" max="1030" width="6.88671875" style="117" bestFit="1" customWidth="1"/>
    <col min="1031" max="1280" width="38.6640625" style="117"/>
    <col min="1281" max="1281" width="2.6640625" style="117" customWidth="1"/>
    <col min="1282" max="1282" width="28.88671875" style="117" bestFit="1" customWidth="1"/>
    <col min="1283" max="1283" width="33.21875" style="117" customWidth="1"/>
    <col min="1284" max="1284" width="20.44140625" style="117" customWidth="1"/>
    <col min="1285" max="1285" width="11.5546875" style="117" bestFit="1" customWidth="1"/>
    <col min="1286" max="1286" width="6.88671875" style="117" bestFit="1" customWidth="1"/>
    <col min="1287" max="1536" width="38.6640625" style="117"/>
    <col min="1537" max="1537" width="2.6640625" style="117" customWidth="1"/>
    <col min="1538" max="1538" width="28.88671875" style="117" bestFit="1" customWidth="1"/>
    <col min="1539" max="1539" width="33.21875" style="117" customWidth="1"/>
    <col min="1540" max="1540" width="20.44140625" style="117" customWidth="1"/>
    <col min="1541" max="1541" width="11.5546875" style="117" bestFit="1" customWidth="1"/>
    <col min="1542" max="1542" width="6.88671875" style="117" bestFit="1" customWidth="1"/>
    <col min="1543" max="1792" width="38.6640625" style="117"/>
    <col min="1793" max="1793" width="2.6640625" style="117" customWidth="1"/>
    <col min="1794" max="1794" width="28.88671875" style="117" bestFit="1" customWidth="1"/>
    <col min="1795" max="1795" width="33.21875" style="117" customWidth="1"/>
    <col min="1796" max="1796" width="20.44140625" style="117" customWidth="1"/>
    <col min="1797" max="1797" width="11.5546875" style="117" bestFit="1" customWidth="1"/>
    <col min="1798" max="1798" width="6.88671875" style="117" bestFit="1" customWidth="1"/>
    <col min="1799" max="2048" width="38.6640625" style="117"/>
    <col min="2049" max="2049" width="2.6640625" style="117" customWidth="1"/>
    <col min="2050" max="2050" width="28.88671875" style="117" bestFit="1" customWidth="1"/>
    <col min="2051" max="2051" width="33.21875" style="117" customWidth="1"/>
    <col min="2052" max="2052" width="20.44140625" style="117" customWidth="1"/>
    <col min="2053" max="2053" width="11.5546875" style="117" bestFit="1" customWidth="1"/>
    <col min="2054" max="2054" width="6.88671875" style="117" bestFit="1" customWidth="1"/>
    <col min="2055" max="2304" width="38.6640625" style="117"/>
    <col min="2305" max="2305" width="2.6640625" style="117" customWidth="1"/>
    <col min="2306" max="2306" width="28.88671875" style="117" bestFit="1" customWidth="1"/>
    <col min="2307" max="2307" width="33.21875" style="117" customWidth="1"/>
    <col min="2308" max="2308" width="20.44140625" style="117" customWidth="1"/>
    <col min="2309" max="2309" width="11.5546875" style="117" bestFit="1" customWidth="1"/>
    <col min="2310" max="2310" width="6.88671875" style="117" bestFit="1" customWidth="1"/>
    <col min="2311" max="2560" width="38.6640625" style="117"/>
    <col min="2561" max="2561" width="2.6640625" style="117" customWidth="1"/>
    <col min="2562" max="2562" width="28.88671875" style="117" bestFit="1" customWidth="1"/>
    <col min="2563" max="2563" width="33.21875" style="117" customWidth="1"/>
    <col min="2564" max="2564" width="20.44140625" style="117" customWidth="1"/>
    <col min="2565" max="2565" width="11.5546875" style="117" bestFit="1" customWidth="1"/>
    <col min="2566" max="2566" width="6.88671875" style="117" bestFit="1" customWidth="1"/>
    <col min="2567" max="2816" width="38.6640625" style="117"/>
    <col min="2817" max="2817" width="2.6640625" style="117" customWidth="1"/>
    <col min="2818" max="2818" width="28.88671875" style="117" bestFit="1" customWidth="1"/>
    <col min="2819" max="2819" width="33.21875" style="117" customWidth="1"/>
    <col min="2820" max="2820" width="20.44140625" style="117" customWidth="1"/>
    <col min="2821" max="2821" width="11.5546875" style="117" bestFit="1" customWidth="1"/>
    <col min="2822" max="2822" width="6.88671875" style="117" bestFit="1" customWidth="1"/>
    <col min="2823" max="3072" width="38.6640625" style="117"/>
    <col min="3073" max="3073" width="2.6640625" style="117" customWidth="1"/>
    <col min="3074" max="3074" width="28.88671875" style="117" bestFit="1" customWidth="1"/>
    <col min="3075" max="3075" width="33.21875" style="117" customWidth="1"/>
    <col min="3076" max="3076" width="20.44140625" style="117" customWidth="1"/>
    <col min="3077" max="3077" width="11.5546875" style="117" bestFit="1" customWidth="1"/>
    <col min="3078" max="3078" width="6.88671875" style="117" bestFit="1" customWidth="1"/>
    <col min="3079" max="3328" width="38.6640625" style="117"/>
    <col min="3329" max="3329" width="2.6640625" style="117" customWidth="1"/>
    <col min="3330" max="3330" width="28.88671875" style="117" bestFit="1" customWidth="1"/>
    <col min="3331" max="3331" width="33.21875" style="117" customWidth="1"/>
    <col min="3332" max="3332" width="20.44140625" style="117" customWidth="1"/>
    <col min="3333" max="3333" width="11.5546875" style="117" bestFit="1" customWidth="1"/>
    <col min="3334" max="3334" width="6.88671875" style="117" bestFit="1" customWidth="1"/>
    <col min="3335" max="3584" width="38.6640625" style="117"/>
    <col min="3585" max="3585" width="2.6640625" style="117" customWidth="1"/>
    <col min="3586" max="3586" width="28.88671875" style="117" bestFit="1" customWidth="1"/>
    <col min="3587" max="3587" width="33.21875" style="117" customWidth="1"/>
    <col min="3588" max="3588" width="20.44140625" style="117" customWidth="1"/>
    <col min="3589" max="3589" width="11.5546875" style="117" bestFit="1" customWidth="1"/>
    <col min="3590" max="3590" width="6.88671875" style="117" bestFit="1" customWidth="1"/>
    <col min="3591" max="3840" width="38.6640625" style="117"/>
    <col min="3841" max="3841" width="2.6640625" style="117" customWidth="1"/>
    <col min="3842" max="3842" width="28.88671875" style="117" bestFit="1" customWidth="1"/>
    <col min="3843" max="3843" width="33.21875" style="117" customWidth="1"/>
    <col min="3844" max="3844" width="20.44140625" style="117" customWidth="1"/>
    <col min="3845" max="3845" width="11.5546875" style="117" bestFit="1" customWidth="1"/>
    <col min="3846" max="3846" width="6.88671875" style="117" bestFit="1" customWidth="1"/>
    <col min="3847" max="4096" width="38.6640625" style="117"/>
    <col min="4097" max="4097" width="2.6640625" style="117" customWidth="1"/>
    <col min="4098" max="4098" width="28.88671875" style="117" bestFit="1" customWidth="1"/>
    <col min="4099" max="4099" width="33.21875" style="117" customWidth="1"/>
    <col min="4100" max="4100" width="20.44140625" style="117" customWidth="1"/>
    <col min="4101" max="4101" width="11.5546875" style="117" bestFit="1" customWidth="1"/>
    <col min="4102" max="4102" width="6.88671875" style="117" bestFit="1" customWidth="1"/>
    <col min="4103" max="4352" width="38.6640625" style="117"/>
    <col min="4353" max="4353" width="2.6640625" style="117" customWidth="1"/>
    <col min="4354" max="4354" width="28.88671875" style="117" bestFit="1" customWidth="1"/>
    <col min="4355" max="4355" width="33.21875" style="117" customWidth="1"/>
    <col min="4356" max="4356" width="20.44140625" style="117" customWidth="1"/>
    <col min="4357" max="4357" width="11.5546875" style="117" bestFit="1" customWidth="1"/>
    <col min="4358" max="4358" width="6.88671875" style="117" bestFit="1" customWidth="1"/>
    <col min="4359" max="4608" width="38.6640625" style="117"/>
    <col min="4609" max="4609" width="2.6640625" style="117" customWidth="1"/>
    <col min="4610" max="4610" width="28.88671875" style="117" bestFit="1" customWidth="1"/>
    <col min="4611" max="4611" width="33.21875" style="117" customWidth="1"/>
    <col min="4612" max="4612" width="20.44140625" style="117" customWidth="1"/>
    <col min="4613" max="4613" width="11.5546875" style="117" bestFit="1" customWidth="1"/>
    <col min="4614" max="4614" width="6.88671875" style="117" bestFit="1" customWidth="1"/>
    <col min="4615" max="4864" width="38.6640625" style="117"/>
    <col min="4865" max="4865" width="2.6640625" style="117" customWidth="1"/>
    <col min="4866" max="4866" width="28.88671875" style="117" bestFit="1" customWidth="1"/>
    <col min="4867" max="4867" width="33.21875" style="117" customWidth="1"/>
    <col min="4868" max="4868" width="20.44140625" style="117" customWidth="1"/>
    <col min="4869" max="4869" width="11.5546875" style="117" bestFit="1" customWidth="1"/>
    <col min="4870" max="4870" width="6.88671875" style="117" bestFit="1" customWidth="1"/>
    <col min="4871" max="5120" width="38.6640625" style="117"/>
    <col min="5121" max="5121" width="2.6640625" style="117" customWidth="1"/>
    <col min="5122" max="5122" width="28.88671875" style="117" bestFit="1" customWidth="1"/>
    <col min="5123" max="5123" width="33.21875" style="117" customWidth="1"/>
    <col min="5124" max="5124" width="20.44140625" style="117" customWidth="1"/>
    <col min="5125" max="5125" width="11.5546875" style="117" bestFit="1" customWidth="1"/>
    <col min="5126" max="5126" width="6.88671875" style="117" bestFit="1" customWidth="1"/>
    <col min="5127" max="5376" width="38.6640625" style="117"/>
    <col min="5377" max="5377" width="2.6640625" style="117" customWidth="1"/>
    <col min="5378" max="5378" width="28.88671875" style="117" bestFit="1" customWidth="1"/>
    <col min="5379" max="5379" width="33.21875" style="117" customWidth="1"/>
    <col min="5380" max="5380" width="20.44140625" style="117" customWidth="1"/>
    <col min="5381" max="5381" width="11.5546875" style="117" bestFit="1" customWidth="1"/>
    <col min="5382" max="5382" width="6.88671875" style="117" bestFit="1" customWidth="1"/>
    <col min="5383" max="5632" width="38.6640625" style="117"/>
    <col min="5633" max="5633" width="2.6640625" style="117" customWidth="1"/>
    <col min="5634" max="5634" width="28.88671875" style="117" bestFit="1" customWidth="1"/>
    <col min="5635" max="5635" width="33.21875" style="117" customWidth="1"/>
    <col min="5636" max="5636" width="20.44140625" style="117" customWidth="1"/>
    <col min="5637" max="5637" width="11.5546875" style="117" bestFit="1" customWidth="1"/>
    <col min="5638" max="5638" width="6.88671875" style="117" bestFit="1" customWidth="1"/>
    <col min="5639" max="5888" width="38.6640625" style="117"/>
    <col min="5889" max="5889" width="2.6640625" style="117" customWidth="1"/>
    <col min="5890" max="5890" width="28.88671875" style="117" bestFit="1" customWidth="1"/>
    <col min="5891" max="5891" width="33.21875" style="117" customWidth="1"/>
    <col min="5892" max="5892" width="20.44140625" style="117" customWidth="1"/>
    <col min="5893" max="5893" width="11.5546875" style="117" bestFit="1" customWidth="1"/>
    <col min="5894" max="5894" width="6.88671875" style="117" bestFit="1" customWidth="1"/>
    <col min="5895" max="6144" width="38.6640625" style="117"/>
    <col min="6145" max="6145" width="2.6640625" style="117" customWidth="1"/>
    <col min="6146" max="6146" width="28.88671875" style="117" bestFit="1" customWidth="1"/>
    <col min="6147" max="6147" width="33.21875" style="117" customWidth="1"/>
    <col min="6148" max="6148" width="20.44140625" style="117" customWidth="1"/>
    <col min="6149" max="6149" width="11.5546875" style="117" bestFit="1" customWidth="1"/>
    <col min="6150" max="6150" width="6.88671875" style="117" bestFit="1" customWidth="1"/>
    <col min="6151" max="6400" width="38.6640625" style="117"/>
    <col min="6401" max="6401" width="2.6640625" style="117" customWidth="1"/>
    <col min="6402" max="6402" width="28.88671875" style="117" bestFit="1" customWidth="1"/>
    <col min="6403" max="6403" width="33.21875" style="117" customWidth="1"/>
    <col min="6404" max="6404" width="20.44140625" style="117" customWidth="1"/>
    <col min="6405" max="6405" width="11.5546875" style="117" bestFit="1" customWidth="1"/>
    <col min="6406" max="6406" width="6.88671875" style="117" bestFit="1" customWidth="1"/>
    <col min="6407" max="6656" width="38.6640625" style="117"/>
    <col min="6657" max="6657" width="2.6640625" style="117" customWidth="1"/>
    <col min="6658" max="6658" width="28.88671875" style="117" bestFit="1" customWidth="1"/>
    <col min="6659" max="6659" width="33.21875" style="117" customWidth="1"/>
    <col min="6660" max="6660" width="20.44140625" style="117" customWidth="1"/>
    <col min="6661" max="6661" width="11.5546875" style="117" bestFit="1" customWidth="1"/>
    <col min="6662" max="6662" width="6.88671875" style="117" bestFit="1" customWidth="1"/>
    <col min="6663" max="6912" width="38.6640625" style="117"/>
    <col min="6913" max="6913" width="2.6640625" style="117" customWidth="1"/>
    <col min="6914" max="6914" width="28.88671875" style="117" bestFit="1" customWidth="1"/>
    <col min="6915" max="6915" width="33.21875" style="117" customWidth="1"/>
    <col min="6916" max="6916" width="20.44140625" style="117" customWidth="1"/>
    <col min="6917" max="6917" width="11.5546875" style="117" bestFit="1" customWidth="1"/>
    <col min="6918" max="6918" width="6.88671875" style="117" bestFit="1" customWidth="1"/>
    <col min="6919" max="7168" width="38.6640625" style="117"/>
    <col min="7169" max="7169" width="2.6640625" style="117" customWidth="1"/>
    <col min="7170" max="7170" width="28.88671875" style="117" bestFit="1" customWidth="1"/>
    <col min="7171" max="7171" width="33.21875" style="117" customWidth="1"/>
    <col min="7172" max="7172" width="20.44140625" style="117" customWidth="1"/>
    <col min="7173" max="7173" width="11.5546875" style="117" bestFit="1" customWidth="1"/>
    <col min="7174" max="7174" width="6.88671875" style="117" bestFit="1" customWidth="1"/>
    <col min="7175" max="7424" width="38.6640625" style="117"/>
    <col min="7425" max="7425" width="2.6640625" style="117" customWidth="1"/>
    <col min="7426" max="7426" width="28.88671875" style="117" bestFit="1" customWidth="1"/>
    <col min="7427" max="7427" width="33.21875" style="117" customWidth="1"/>
    <col min="7428" max="7428" width="20.44140625" style="117" customWidth="1"/>
    <col min="7429" max="7429" width="11.5546875" style="117" bestFit="1" customWidth="1"/>
    <col min="7430" max="7430" width="6.88671875" style="117" bestFit="1" customWidth="1"/>
    <col min="7431" max="7680" width="38.6640625" style="117"/>
    <col min="7681" max="7681" width="2.6640625" style="117" customWidth="1"/>
    <col min="7682" max="7682" width="28.88671875" style="117" bestFit="1" customWidth="1"/>
    <col min="7683" max="7683" width="33.21875" style="117" customWidth="1"/>
    <col min="7684" max="7684" width="20.44140625" style="117" customWidth="1"/>
    <col min="7685" max="7685" width="11.5546875" style="117" bestFit="1" customWidth="1"/>
    <col min="7686" max="7686" width="6.88671875" style="117" bestFit="1" customWidth="1"/>
    <col min="7687" max="7936" width="38.6640625" style="117"/>
    <col min="7937" max="7937" width="2.6640625" style="117" customWidth="1"/>
    <col min="7938" max="7938" width="28.88671875" style="117" bestFit="1" customWidth="1"/>
    <col min="7939" max="7939" width="33.21875" style="117" customWidth="1"/>
    <col min="7940" max="7940" width="20.44140625" style="117" customWidth="1"/>
    <col min="7941" max="7941" width="11.5546875" style="117" bestFit="1" customWidth="1"/>
    <col min="7942" max="7942" width="6.88671875" style="117" bestFit="1" customWidth="1"/>
    <col min="7943" max="8192" width="38.6640625" style="117"/>
    <col min="8193" max="8193" width="2.6640625" style="117" customWidth="1"/>
    <col min="8194" max="8194" width="28.88671875" style="117" bestFit="1" customWidth="1"/>
    <col min="8195" max="8195" width="33.21875" style="117" customWidth="1"/>
    <col min="8196" max="8196" width="20.44140625" style="117" customWidth="1"/>
    <col min="8197" max="8197" width="11.5546875" style="117" bestFit="1" customWidth="1"/>
    <col min="8198" max="8198" width="6.88671875" style="117" bestFit="1" customWidth="1"/>
    <col min="8199" max="8448" width="38.6640625" style="117"/>
    <col min="8449" max="8449" width="2.6640625" style="117" customWidth="1"/>
    <col min="8450" max="8450" width="28.88671875" style="117" bestFit="1" customWidth="1"/>
    <col min="8451" max="8451" width="33.21875" style="117" customWidth="1"/>
    <col min="8452" max="8452" width="20.44140625" style="117" customWidth="1"/>
    <col min="8453" max="8453" width="11.5546875" style="117" bestFit="1" customWidth="1"/>
    <col min="8454" max="8454" width="6.88671875" style="117" bestFit="1" customWidth="1"/>
    <col min="8455" max="8704" width="38.6640625" style="117"/>
    <col min="8705" max="8705" width="2.6640625" style="117" customWidth="1"/>
    <col min="8706" max="8706" width="28.88671875" style="117" bestFit="1" customWidth="1"/>
    <col min="8707" max="8707" width="33.21875" style="117" customWidth="1"/>
    <col min="8708" max="8708" width="20.44140625" style="117" customWidth="1"/>
    <col min="8709" max="8709" width="11.5546875" style="117" bestFit="1" customWidth="1"/>
    <col min="8710" max="8710" width="6.88671875" style="117" bestFit="1" customWidth="1"/>
    <col min="8711" max="8960" width="38.6640625" style="117"/>
    <col min="8961" max="8961" width="2.6640625" style="117" customWidth="1"/>
    <col min="8962" max="8962" width="28.88671875" style="117" bestFit="1" customWidth="1"/>
    <col min="8963" max="8963" width="33.21875" style="117" customWidth="1"/>
    <col min="8964" max="8964" width="20.44140625" style="117" customWidth="1"/>
    <col min="8965" max="8965" width="11.5546875" style="117" bestFit="1" customWidth="1"/>
    <col min="8966" max="8966" width="6.88671875" style="117" bestFit="1" customWidth="1"/>
    <col min="8967" max="9216" width="38.6640625" style="117"/>
    <col min="9217" max="9217" width="2.6640625" style="117" customWidth="1"/>
    <col min="9218" max="9218" width="28.88671875" style="117" bestFit="1" customWidth="1"/>
    <col min="9219" max="9219" width="33.21875" style="117" customWidth="1"/>
    <col min="9220" max="9220" width="20.44140625" style="117" customWidth="1"/>
    <col min="9221" max="9221" width="11.5546875" style="117" bestFit="1" customWidth="1"/>
    <col min="9222" max="9222" width="6.88671875" style="117" bestFit="1" customWidth="1"/>
    <col min="9223" max="9472" width="38.6640625" style="117"/>
    <col min="9473" max="9473" width="2.6640625" style="117" customWidth="1"/>
    <col min="9474" max="9474" width="28.88671875" style="117" bestFit="1" customWidth="1"/>
    <col min="9475" max="9475" width="33.21875" style="117" customWidth="1"/>
    <col min="9476" max="9476" width="20.44140625" style="117" customWidth="1"/>
    <col min="9477" max="9477" width="11.5546875" style="117" bestFit="1" customWidth="1"/>
    <col min="9478" max="9478" width="6.88671875" style="117" bestFit="1" customWidth="1"/>
    <col min="9479" max="9728" width="38.6640625" style="117"/>
    <col min="9729" max="9729" width="2.6640625" style="117" customWidth="1"/>
    <col min="9730" max="9730" width="28.88671875" style="117" bestFit="1" customWidth="1"/>
    <col min="9731" max="9731" width="33.21875" style="117" customWidth="1"/>
    <col min="9732" max="9732" width="20.44140625" style="117" customWidth="1"/>
    <col min="9733" max="9733" width="11.5546875" style="117" bestFit="1" customWidth="1"/>
    <col min="9734" max="9734" width="6.88671875" style="117" bestFit="1" customWidth="1"/>
    <col min="9735" max="9984" width="38.6640625" style="117"/>
    <col min="9985" max="9985" width="2.6640625" style="117" customWidth="1"/>
    <col min="9986" max="9986" width="28.88671875" style="117" bestFit="1" customWidth="1"/>
    <col min="9987" max="9987" width="33.21875" style="117" customWidth="1"/>
    <col min="9988" max="9988" width="20.44140625" style="117" customWidth="1"/>
    <col min="9989" max="9989" width="11.5546875" style="117" bestFit="1" customWidth="1"/>
    <col min="9990" max="9990" width="6.88671875" style="117" bestFit="1" customWidth="1"/>
    <col min="9991" max="10240" width="38.6640625" style="117"/>
    <col min="10241" max="10241" width="2.6640625" style="117" customWidth="1"/>
    <col min="10242" max="10242" width="28.88671875" style="117" bestFit="1" customWidth="1"/>
    <col min="10243" max="10243" width="33.21875" style="117" customWidth="1"/>
    <col min="10244" max="10244" width="20.44140625" style="117" customWidth="1"/>
    <col min="10245" max="10245" width="11.5546875" style="117" bestFit="1" customWidth="1"/>
    <col min="10246" max="10246" width="6.88671875" style="117" bestFit="1" customWidth="1"/>
    <col min="10247" max="10496" width="38.6640625" style="117"/>
    <col min="10497" max="10497" width="2.6640625" style="117" customWidth="1"/>
    <col min="10498" max="10498" width="28.88671875" style="117" bestFit="1" customWidth="1"/>
    <col min="10499" max="10499" width="33.21875" style="117" customWidth="1"/>
    <col min="10500" max="10500" width="20.44140625" style="117" customWidth="1"/>
    <col min="10501" max="10501" width="11.5546875" style="117" bestFit="1" customWidth="1"/>
    <col min="10502" max="10502" width="6.88671875" style="117" bestFit="1" customWidth="1"/>
    <col min="10503" max="10752" width="38.6640625" style="117"/>
    <col min="10753" max="10753" width="2.6640625" style="117" customWidth="1"/>
    <col min="10754" max="10754" width="28.88671875" style="117" bestFit="1" customWidth="1"/>
    <col min="10755" max="10755" width="33.21875" style="117" customWidth="1"/>
    <col min="10756" max="10756" width="20.44140625" style="117" customWidth="1"/>
    <col min="10757" max="10757" width="11.5546875" style="117" bestFit="1" customWidth="1"/>
    <col min="10758" max="10758" width="6.88671875" style="117" bestFit="1" customWidth="1"/>
    <col min="10759" max="11008" width="38.6640625" style="117"/>
    <col min="11009" max="11009" width="2.6640625" style="117" customWidth="1"/>
    <col min="11010" max="11010" width="28.88671875" style="117" bestFit="1" customWidth="1"/>
    <col min="11011" max="11011" width="33.21875" style="117" customWidth="1"/>
    <col min="11012" max="11012" width="20.44140625" style="117" customWidth="1"/>
    <col min="11013" max="11013" width="11.5546875" style="117" bestFit="1" customWidth="1"/>
    <col min="11014" max="11014" width="6.88671875" style="117" bestFit="1" customWidth="1"/>
    <col min="11015" max="11264" width="38.6640625" style="117"/>
    <col min="11265" max="11265" width="2.6640625" style="117" customWidth="1"/>
    <col min="11266" max="11266" width="28.88671875" style="117" bestFit="1" customWidth="1"/>
    <col min="11267" max="11267" width="33.21875" style="117" customWidth="1"/>
    <col min="11268" max="11268" width="20.44140625" style="117" customWidth="1"/>
    <col min="11269" max="11269" width="11.5546875" style="117" bestFit="1" customWidth="1"/>
    <col min="11270" max="11270" width="6.88671875" style="117" bestFit="1" customWidth="1"/>
    <col min="11271" max="11520" width="38.6640625" style="117"/>
    <col min="11521" max="11521" width="2.6640625" style="117" customWidth="1"/>
    <col min="11522" max="11522" width="28.88671875" style="117" bestFit="1" customWidth="1"/>
    <col min="11523" max="11523" width="33.21875" style="117" customWidth="1"/>
    <col min="11524" max="11524" width="20.44140625" style="117" customWidth="1"/>
    <col min="11525" max="11525" width="11.5546875" style="117" bestFit="1" customWidth="1"/>
    <col min="11526" max="11526" width="6.88671875" style="117" bestFit="1" customWidth="1"/>
    <col min="11527" max="11776" width="38.6640625" style="117"/>
    <col min="11777" max="11777" width="2.6640625" style="117" customWidth="1"/>
    <col min="11778" max="11778" width="28.88671875" style="117" bestFit="1" customWidth="1"/>
    <col min="11779" max="11779" width="33.21875" style="117" customWidth="1"/>
    <col min="11780" max="11780" width="20.44140625" style="117" customWidth="1"/>
    <col min="11781" max="11781" width="11.5546875" style="117" bestFit="1" customWidth="1"/>
    <col min="11782" max="11782" width="6.88671875" style="117" bestFit="1" customWidth="1"/>
    <col min="11783" max="12032" width="38.6640625" style="117"/>
    <col min="12033" max="12033" width="2.6640625" style="117" customWidth="1"/>
    <col min="12034" max="12034" width="28.88671875" style="117" bestFit="1" customWidth="1"/>
    <col min="12035" max="12035" width="33.21875" style="117" customWidth="1"/>
    <col min="12036" max="12036" width="20.44140625" style="117" customWidth="1"/>
    <col min="12037" max="12037" width="11.5546875" style="117" bestFit="1" customWidth="1"/>
    <col min="12038" max="12038" width="6.88671875" style="117" bestFit="1" customWidth="1"/>
    <col min="12039" max="12288" width="38.6640625" style="117"/>
    <col min="12289" max="12289" width="2.6640625" style="117" customWidth="1"/>
    <col min="12290" max="12290" width="28.88671875" style="117" bestFit="1" customWidth="1"/>
    <col min="12291" max="12291" width="33.21875" style="117" customWidth="1"/>
    <col min="12292" max="12292" width="20.44140625" style="117" customWidth="1"/>
    <col min="12293" max="12293" width="11.5546875" style="117" bestFit="1" customWidth="1"/>
    <col min="12294" max="12294" width="6.88671875" style="117" bestFit="1" customWidth="1"/>
    <col min="12295" max="12544" width="38.6640625" style="117"/>
    <col min="12545" max="12545" width="2.6640625" style="117" customWidth="1"/>
    <col min="12546" max="12546" width="28.88671875" style="117" bestFit="1" customWidth="1"/>
    <col min="12547" max="12547" width="33.21875" style="117" customWidth="1"/>
    <col min="12548" max="12548" width="20.44140625" style="117" customWidth="1"/>
    <col min="12549" max="12549" width="11.5546875" style="117" bestFit="1" customWidth="1"/>
    <col min="12550" max="12550" width="6.88671875" style="117" bestFit="1" customWidth="1"/>
    <col min="12551" max="12800" width="38.6640625" style="117"/>
    <col min="12801" max="12801" width="2.6640625" style="117" customWidth="1"/>
    <col min="12802" max="12802" width="28.88671875" style="117" bestFit="1" customWidth="1"/>
    <col min="12803" max="12803" width="33.21875" style="117" customWidth="1"/>
    <col min="12804" max="12804" width="20.44140625" style="117" customWidth="1"/>
    <col min="12805" max="12805" width="11.5546875" style="117" bestFit="1" customWidth="1"/>
    <col min="12806" max="12806" width="6.88671875" style="117" bestFit="1" customWidth="1"/>
    <col min="12807" max="13056" width="38.6640625" style="117"/>
    <col min="13057" max="13057" width="2.6640625" style="117" customWidth="1"/>
    <col min="13058" max="13058" width="28.88671875" style="117" bestFit="1" customWidth="1"/>
    <col min="13059" max="13059" width="33.21875" style="117" customWidth="1"/>
    <col min="13060" max="13060" width="20.44140625" style="117" customWidth="1"/>
    <col min="13061" max="13061" width="11.5546875" style="117" bestFit="1" customWidth="1"/>
    <col min="13062" max="13062" width="6.88671875" style="117" bestFit="1" customWidth="1"/>
    <col min="13063" max="13312" width="38.6640625" style="117"/>
    <col min="13313" max="13313" width="2.6640625" style="117" customWidth="1"/>
    <col min="13314" max="13314" width="28.88671875" style="117" bestFit="1" customWidth="1"/>
    <col min="13315" max="13315" width="33.21875" style="117" customWidth="1"/>
    <col min="13316" max="13316" width="20.44140625" style="117" customWidth="1"/>
    <col min="13317" max="13317" width="11.5546875" style="117" bestFit="1" customWidth="1"/>
    <col min="13318" max="13318" width="6.88671875" style="117" bestFit="1" customWidth="1"/>
    <col min="13319" max="13568" width="38.6640625" style="117"/>
    <col min="13569" max="13569" width="2.6640625" style="117" customWidth="1"/>
    <col min="13570" max="13570" width="28.88671875" style="117" bestFit="1" customWidth="1"/>
    <col min="13571" max="13571" width="33.21875" style="117" customWidth="1"/>
    <col min="13572" max="13572" width="20.44140625" style="117" customWidth="1"/>
    <col min="13573" max="13573" width="11.5546875" style="117" bestFit="1" customWidth="1"/>
    <col min="13574" max="13574" width="6.88671875" style="117" bestFit="1" customWidth="1"/>
    <col min="13575" max="13824" width="38.6640625" style="117"/>
    <col min="13825" max="13825" width="2.6640625" style="117" customWidth="1"/>
    <col min="13826" max="13826" width="28.88671875" style="117" bestFit="1" customWidth="1"/>
    <col min="13827" max="13827" width="33.21875" style="117" customWidth="1"/>
    <col min="13828" max="13828" width="20.44140625" style="117" customWidth="1"/>
    <col min="13829" max="13829" width="11.5546875" style="117" bestFit="1" customWidth="1"/>
    <col min="13830" max="13830" width="6.88671875" style="117" bestFit="1" customWidth="1"/>
    <col min="13831" max="14080" width="38.6640625" style="117"/>
    <col min="14081" max="14081" width="2.6640625" style="117" customWidth="1"/>
    <col min="14082" max="14082" width="28.88671875" style="117" bestFit="1" customWidth="1"/>
    <col min="14083" max="14083" width="33.21875" style="117" customWidth="1"/>
    <col min="14084" max="14084" width="20.44140625" style="117" customWidth="1"/>
    <col min="14085" max="14085" width="11.5546875" style="117" bestFit="1" customWidth="1"/>
    <col min="14086" max="14086" width="6.88671875" style="117" bestFit="1" customWidth="1"/>
    <col min="14087" max="14336" width="38.6640625" style="117"/>
    <col min="14337" max="14337" width="2.6640625" style="117" customWidth="1"/>
    <col min="14338" max="14338" width="28.88671875" style="117" bestFit="1" customWidth="1"/>
    <col min="14339" max="14339" width="33.21875" style="117" customWidth="1"/>
    <col min="14340" max="14340" width="20.44140625" style="117" customWidth="1"/>
    <col min="14341" max="14341" width="11.5546875" style="117" bestFit="1" customWidth="1"/>
    <col min="14342" max="14342" width="6.88671875" style="117" bestFit="1" customWidth="1"/>
    <col min="14343" max="14592" width="38.6640625" style="117"/>
    <col min="14593" max="14593" width="2.6640625" style="117" customWidth="1"/>
    <col min="14594" max="14594" width="28.88671875" style="117" bestFit="1" customWidth="1"/>
    <col min="14595" max="14595" width="33.21875" style="117" customWidth="1"/>
    <col min="14596" max="14596" width="20.44140625" style="117" customWidth="1"/>
    <col min="14597" max="14597" width="11.5546875" style="117" bestFit="1" customWidth="1"/>
    <col min="14598" max="14598" width="6.88671875" style="117" bestFit="1" customWidth="1"/>
    <col min="14599" max="14848" width="38.6640625" style="117"/>
    <col min="14849" max="14849" width="2.6640625" style="117" customWidth="1"/>
    <col min="14850" max="14850" width="28.88671875" style="117" bestFit="1" customWidth="1"/>
    <col min="14851" max="14851" width="33.21875" style="117" customWidth="1"/>
    <col min="14852" max="14852" width="20.44140625" style="117" customWidth="1"/>
    <col min="14853" max="14853" width="11.5546875" style="117" bestFit="1" customWidth="1"/>
    <col min="14854" max="14854" width="6.88671875" style="117" bestFit="1" customWidth="1"/>
    <col min="14855" max="15104" width="38.6640625" style="117"/>
    <col min="15105" max="15105" width="2.6640625" style="117" customWidth="1"/>
    <col min="15106" max="15106" width="28.88671875" style="117" bestFit="1" customWidth="1"/>
    <col min="15107" max="15107" width="33.21875" style="117" customWidth="1"/>
    <col min="15108" max="15108" width="20.44140625" style="117" customWidth="1"/>
    <col min="15109" max="15109" width="11.5546875" style="117" bestFit="1" customWidth="1"/>
    <col min="15110" max="15110" width="6.88671875" style="117" bestFit="1" customWidth="1"/>
    <col min="15111" max="15360" width="38.6640625" style="117"/>
    <col min="15361" max="15361" width="2.6640625" style="117" customWidth="1"/>
    <col min="15362" max="15362" width="28.88671875" style="117" bestFit="1" customWidth="1"/>
    <col min="15363" max="15363" width="33.21875" style="117" customWidth="1"/>
    <col min="15364" max="15364" width="20.44140625" style="117" customWidth="1"/>
    <col min="15365" max="15365" width="11.5546875" style="117" bestFit="1" customWidth="1"/>
    <col min="15366" max="15366" width="6.88671875" style="117" bestFit="1" customWidth="1"/>
    <col min="15367" max="15616" width="38.6640625" style="117"/>
    <col min="15617" max="15617" width="2.6640625" style="117" customWidth="1"/>
    <col min="15618" max="15618" width="28.88671875" style="117" bestFit="1" customWidth="1"/>
    <col min="15619" max="15619" width="33.21875" style="117" customWidth="1"/>
    <col min="15620" max="15620" width="20.44140625" style="117" customWidth="1"/>
    <col min="15621" max="15621" width="11.5546875" style="117" bestFit="1" customWidth="1"/>
    <col min="15622" max="15622" width="6.88671875" style="117" bestFit="1" customWidth="1"/>
    <col min="15623" max="15872" width="38.6640625" style="117"/>
    <col min="15873" max="15873" width="2.6640625" style="117" customWidth="1"/>
    <col min="15874" max="15874" width="28.88671875" style="117" bestFit="1" customWidth="1"/>
    <col min="15875" max="15875" width="33.21875" style="117" customWidth="1"/>
    <col min="15876" max="15876" width="20.44140625" style="117" customWidth="1"/>
    <col min="15877" max="15877" width="11.5546875" style="117" bestFit="1" customWidth="1"/>
    <col min="15878" max="15878" width="6.88671875" style="117" bestFit="1" customWidth="1"/>
    <col min="15879" max="16128" width="38.6640625" style="117"/>
    <col min="16129" max="16129" width="2.6640625" style="117" customWidth="1"/>
    <col min="16130" max="16130" width="28.88671875" style="117" bestFit="1" customWidth="1"/>
    <col min="16131" max="16131" width="33.21875" style="117" customWidth="1"/>
    <col min="16132" max="16132" width="20.44140625" style="117" customWidth="1"/>
    <col min="16133" max="16133" width="11.5546875" style="117" bestFit="1" customWidth="1"/>
    <col min="16134" max="16134" width="6.88671875" style="117" bestFit="1" customWidth="1"/>
    <col min="16135" max="16384" width="38.6640625" style="117"/>
  </cols>
  <sheetData>
    <row r="1" spans="1:252" ht="36.75" customHeight="1" x14ac:dyDescent="0.15"/>
    <row r="2" spans="1:252" ht="27" x14ac:dyDescent="0.15">
      <c r="A2" s="5"/>
      <c r="B2" s="224" t="s">
        <v>167</v>
      </c>
      <c r="C2" s="224"/>
      <c r="D2" s="224"/>
      <c r="E2" s="224"/>
      <c r="F2" s="22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ht="3.75" customHeight="1" x14ac:dyDescent="0.15"/>
    <row r="4" spans="1:252" ht="30.75" customHeight="1" x14ac:dyDescent="0.15">
      <c r="A4" s="118"/>
      <c r="B4" s="97" t="s">
        <v>108</v>
      </c>
      <c r="C4" s="97" t="s">
        <v>92</v>
      </c>
      <c r="D4" s="97" t="s">
        <v>110</v>
      </c>
      <c r="E4" s="97" t="s">
        <v>93</v>
      </c>
      <c r="F4" s="97" t="s">
        <v>117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</row>
    <row r="5" spans="1:252" ht="61.15" customHeight="1" x14ac:dyDescent="0.15">
      <c r="B5" s="119" t="s">
        <v>78</v>
      </c>
      <c r="C5" s="120" t="s">
        <v>190</v>
      </c>
      <c r="D5" s="119" t="s">
        <v>82</v>
      </c>
      <c r="E5" s="119" t="s">
        <v>84</v>
      </c>
      <c r="F5" s="119" t="s">
        <v>94</v>
      </c>
    </row>
    <row r="6" spans="1:252" ht="65.45" customHeight="1" x14ac:dyDescent="0.15">
      <c r="B6" s="119" t="s">
        <v>8</v>
      </c>
      <c r="C6" s="120" t="s">
        <v>63</v>
      </c>
      <c r="D6" s="119" t="s">
        <v>80</v>
      </c>
      <c r="E6" s="119" t="s">
        <v>25</v>
      </c>
      <c r="F6" s="119" t="s">
        <v>94</v>
      </c>
    </row>
    <row r="7" spans="1:252" ht="57" x14ac:dyDescent="0.15">
      <c r="B7" s="119" t="s">
        <v>24</v>
      </c>
      <c r="C7" s="120" t="s">
        <v>161</v>
      </c>
      <c r="D7" s="119" t="s">
        <v>79</v>
      </c>
      <c r="E7" s="119" t="s">
        <v>71</v>
      </c>
      <c r="F7" s="119" t="s">
        <v>94</v>
      </c>
    </row>
    <row r="8" spans="1:252" ht="55.9" customHeight="1" x14ac:dyDescent="0.15">
      <c r="B8" s="119" t="s">
        <v>87</v>
      </c>
      <c r="C8" s="121" t="s">
        <v>88</v>
      </c>
      <c r="D8" s="122" t="s">
        <v>218</v>
      </c>
      <c r="E8" s="119" t="s">
        <v>120</v>
      </c>
      <c r="F8" s="119" t="s">
        <v>135</v>
      </c>
    </row>
    <row r="9" spans="1:252" ht="57" customHeight="1" x14ac:dyDescent="0.15">
      <c r="B9" s="123" t="s">
        <v>209</v>
      </c>
      <c r="C9" s="124" t="s">
        <v>66</v>
      </c>
      <c r="D9" s="123" t="s">
        <v>221</v>
      </c>
      <c r="E9" s="123" t="s">
        <v>111</v>
      </c>
      <c r="F9" s="123" t="s">
        <v>125</v>
      </c>
    </row>
    <row r="10" spans="1:252" ht="52.9" customHeight="1" x14ac:dyDescent="0.15">
      <c r="B10" s="119" t="s">
        <v>166</v>
      </c>
      <c r="C10" s="125" t="s">
        <v>175</v>
      </c>
      <c r="D10" s="122" t="s">
        <v>218</v>
      </c>
      <c r="E10" s="119" t="s">
        <v>20</v>
      </c>
      <c r="F10" s="119" t="s">
        <v>94</v>
      </c>
    </row>
    <row r="11" spans="1:252" ht="46.5" customHeight="1" x14ac:dyDescent="0.15">
      <c r="B11" s="119" t="s">
        <v>168</v>
      </c>
      <c r="C11" s="120" t="s">
        <v>176</v>
      </c>
      <c r="D11" s="119" t="s">
        <v>218</v>
      </c>
      <c r="E11" s="119" t="s">
        <v>20</v>
      </c>
      <c r="F11" s="119" t="s">
        <v>94</v>
      </c>
    </row>
    <row r="12" spans="1:252" ht="46.5" customHeight="1" x14ac:dyDescent="0.15">
      <c r="B12" s="119" t="s">
        <v>170</v>
      </c>
      <c r="C12" s="120" t="s">
        <v>39</v>
      </c>
      <c r="D12" s="122" t="s">
        <v>217</v>
      </c>
      <c r="E12" s="119" t="s">
        <v>139</v>
      </c>
      <c r="F12" s="119" t="s">
        <v>135</v>
      </c>
    </row>
    <row r="13" spans="1:252" ht="46.5" customHeight="1" x14ac:dyDescent="0.15">
      <c r="B13" s="119" t="s">
        <v>23</v>
      </c>
      <c r="C13" s="120" t="s">
        <v>184</v>
      </c>
      <c r="D13" s="119" t="s">
        <v>212</v>
      </c>
      <c r="E13" s="119" t="s">
        <v>9</v>
      </c>
      <c r="F13" s="119" t="s">
        <v>94</v>
      </c>
    </row>
    <row r="14" spans="1:252" ht="46.5" customHeight="1" x14ac:dyDescent="0.15">
      <c r="B14" s="119" t="s">
        <v>181</v>
      </c>
      <c r="C14" s="120" t="s">
        <v>68</v>
      </c>
      <c r="D14" s="119" t="s">
        <v>218</v>
      </c>
      <c r="E14" s="119" t="s">
        <v>20</v>
      </c>
      <c r="F14" s="119" t="s">
        <v>94</v>
      </c>
    </row>
    <row r="15" spans="1:252" ht="46.5" customHeight="1" x14ac:dyDescent="0.15">
      <c r="B15" s="119" t="s">
        <v>179</v>
      </c>
      <c r="C15" s="120" t="s">
        <v>176</v>
      </c>
      <c r="D15" s="119" t="s">
        <v>58</v>
      </c>
      <c r="E15" s="119" t="s">
        <v>20</v>
      </c>
      <c r="F15" s="119" t="s">
        <v>94</v>
      </c>
    </row>
    <row r="16" spans="1:252" ht="54" customHeight="1" x14ac:dyDescent="0.15">
      <c r="B16" s="119" t="s">
        <v>41</v>
      </c>
      <c r="C16" s="120" t="s">
        <v>65</v>
      </c>
      <c r="D16" s="119" t="s">
        <v>58</v>
      </c>
      <c r="E16" s="119" t="s">
        <v>131</v>
      </c>
      <c r="F16" s="119" t="s">
        <v>125</v>
      </c>
    </row>
    <row r="17" spans="2:6" ht="46.5" customHeight="1" x14ac:dyDescent="0.15">
      <c r="B17" s="119" t="s">
        <v>14</v>
      </c>
      <c r="C17" s="120" t="s">
        <v>61</v>
      </c>
      <c r="D17" s="122" t="s">
        <v>44</v>
      </c>
      <c r="E17" s="119" t="s">
        <v>30</v>
      </c>
      <c r="F17" s="119" t="s">
        <v>94</v>
      </c>
    </row>
    <row r="18" spans="2:6" s="126" customFormat="1" ht="15" x14ac:dyDescent="0.15">
      <c r="B18" s="225"/>
      <c r="C18" s="226"/>
      <c r="D18" s="226"/>
      <c r="E18" s="226"/>
      <c r="F18" s="226"/>
    </row>
    <row r="19" spans="2:6" ht="14.25" x14ac:dyDescent="0.15">
      <c r="B19" s="127"/>
    </row>
  </sheetData>
  <mergeCells count="2">
    <mergeCell ref="B2:F2"/>
    <mergeCell ref="B18:F18"/>
  </mergeCells>
  <phoneticPr fontId="35" type="noConversion"/>
  <printOptions horizontalCentered="1" verticalCentered="1"/>
  <pageMargins left="0.19685039370078741" right="0.15748031496062992" top="0.15748031496062992" bottom="0.15748031496062992" header="0.15748031496062992" footer="0.1574803149606299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D7" sqref="D7"/>
    </sheetView>
  </sheetViews>
  <sheetFormatPr defaultRowHeight="14.25" x14ac:dyDescent="0.15"/>
  <cols>
    <col min="1" max="1" width="3.109375" style="128" customWidth="1"/>
    <col min="2" max="2" width="13.5546875" style="128" customWidth="1"/>
    <col min="3" max="3" width="20.21875" style="128" bestFit="1" customWidth="1"/>
    <col min="4" max="4" width="19.88671875" style="128" customWidth="1"/>
    <col min="5" max="5" width="21.21875" style="128" customWidth="1"/>
    <col min="6" max="6" width="15.5546875" style="128" bestFit="1" customWidth="1"/>
    <col min="7" max="7" width="2.5546875" style="128" customWidth="1"/>
    <col min="8" max="16384" width="8.88671875" style="128"/>
  </cols>
  <sheetData>
    <row r="1" spans="1:6" ht="34.5" x14ac:dyDescent="0.15">
      <c r="B1" s="227" t="s">
        <v>222</v>
      </c>
      <c r="C1" s="227"/>
      <c r="D1" s="227"/>
      <c r="E1" s="227"/>
      <c r="F1" s="227"/>
    </row>
    <row r="2" spans="1:6" s="129" customFormat="1" ht="19.5" x14ac:dyDescent="0.15">
      <c r="A2" s="128"/>
      <c r="B2" s="228" t="s">
        <v>223</v>
      </c>
      <c r="C2" s="228"/>
      <c r="D2" s="228"/>
      <c r="E2" s="228"/>
      <c r="F2" s="228"/>
    </row>
    <row r="3" spans="1:6" s="129" customFormat="1" ht="16.5" customHeight="1" x14ac:dyDescent="0.15">
      <c r="A3" s="128"/>
      <c r="B3" s="130"/>
      <c r="C3" s="130"/>
      <c r="D3" s="130"/>
      <c r="E3" s="130"/>
      <c r="F3" s="130"/>
    </row>
    <row r="4" spans="1:6" s="129" customFormat="1" ht="27" customHeight="1" x14ac:dyDescent="0.15">
      <c r="A4" s="128"/>
      <c r="B4" s="230" t="s">
        <v>16</v>
      </c>
      <c r="C4" s="230"/>
      <c r="D4" s="128"/>
      <c r="E4" s="128"/>
      <c r="F4" s="128" t="s">
        <v>19</v>
      </c>
    </row>
    <row r="5" spans="1:6" s="129" customFormat="1" ht="27" customHeight="1" x14ac:dyDescent="0.15">
      <c r="B5" s="131" t="s">
        <v>98</v>
      </c>
      <c r="C5" s="132" t="s">
        <v>69</v>
      </c>
      <c r="D5" s="132" t="s">
        <v>36</v>
      </c>
      <c r="E5" s="132" t="s">
        <v>35</v>
      </c>
      <c r="F5" s="133" t="s">
        <v>118</v>
      </c>
    </row>
    <row r="6" spans="1:6" s="129" customFormat="1" ht="27" customHeight="1" x14ac:dyDescent="0.15">
      <c r="B6" s="134" t="s">
        <v>22</v>
      </c>
      <c r="C6" s="135">
        <v>2149886</v>
      </c>
      <c r="D6" s="136"/>
      <c r="E6" s="137">
        <v>1472448</v>
      </c>
      <c r="F6" s="138">
        <f>SUM(C6:E6)</f>
        <v>3622334</v>
      </c>
    </row>
    <row r="7" spans="1:6" s="129" customFormat="1" ht="27" customHeight="1" x14ac:dyDescent="0.15">
      <c r="A7" s="139"/>
      <c r="B7" s="140" t="s">
        <v>208</v>
      </c>
      <c r="C7" s="141">
        <f>'수입_지출(예산안)'!F19-C6</f>
        <v>14500000</v>
      </c>
      <c r="D7" s="141">
        <f>'수입_지출(예산안)'!F43</f>
        <v>10350000</v>
      </c>
      <c r="E7" s="141">
        <f>'수입_지출(예산안)'!F58-E6</f>
        <v>83760002</v>
      </c>
      <c r="F7" s="142">
        <f>SUM(C7:E7)</f>
        <v>108610002</v>
      </c>
    </row>
    <row r="8" spans="1:6" s="129" customFormat="1" ht="27" customHeight="1" x14ac:dyDescent="0.15">
      <c r="B8" s="143" t="s">
        <v>204</v>
      </c>
      <c r="C8" s="141">
        <v>2000000</v>
      </c>
      <c r="D8" s="141">
        <v>7600000</v>
      </c>
      <c r="E8" s="141">
        <f>'수입_지출(예산안)'!F59</f>
        <v>102632336</v>
      </c>
      <c r="F8" s="142">
        <f>SUM(C8:E8)</f>
        <v>112232336</v>
      </c>
    </row>
    <row r="9" spans="1:6" s="129" customFormat="1" ht="27" customHeight="1" x14ac:dyDescent="0.15">
      <c r="B9" s="144" t="s">
        <v>27</v>
      </c>
      <c r="C9" s="145">
        <v>-14500000</v>
      </c>
      <c r="D9" s="141">
        <v>-2500000</v>
      </c>
      <c r="E9" s="145">
        <v>17000000</v>
      </c>
      <c r="F9" s="142">
        <f>SUM(C9:E9)</f>
        <v>0</v>
      </c>
    </row>
    <row r="10" spans="1:6" s="129" customFormat="1" ht="27" customHeight="1" x14ac:dyDescent="0.15">
      <c r="B10" s="146" t="s">
        <v>34</v>
      </c>
      <c r="C10" s="147">
        <f>C6+C7-C8+C9</f>
        <v>149886</v>
      </c>
      <c r="D10" s="148">
        <v>250000</v>
      </c>
      <c r="E10" s="147">
        <v>-399886</v>
      </c>
      <c r="F10" s="149">
        <f>SUM(C10:E10)</f>
        <v>0</v>
      </c>
    </row>
    <row r="11" spans="1:6" s="129" customFormat="1" ht="17.25" customHeight="1" x14ac:dyDescent="0.15">
      <c r="A11" s="128"/>
      <c r="B11" s="150"/>
      <c r="C11" s="128"/>
      <c r="D11" s="128"/>
      <c r="E11" s="128"/>
      <c r="F11" s="128"/>
    </row>
    <row r="12" spans="1:6" s="129" customFormat="1" ht="27" customHeight="1" x14ac:dyDescent="0.15">
      <c r="B12" s="229" t="s">
        <v>11</v>
      </c>
      <c r="C12" s="229"/>
    </row>
    <row r="13" spans="1:6" s="151" customFormat="1" ht="27" customHeight="1" x14ac:dyDescent="0.15">
      <c r="B13" s="152" t="s">
        <v>98</v>
      </c>
      <c r="C13" s="153" t="s">
        <v>194</v>
      </c>
      <c r="D13" s="154"/>
    </row>
    <row r="14" spans="1:6" s="151" customFormat="1" ht="27" customHeight="1" x14ac:dyDescent="0.15">
      <c r="B14" s="140" t="s">
        <v>22</v>
      </c>
      <c r="C14" s="155">
        <v>761920</v>
      </c>
      <c r="D14" s="156"/>
    </row>
    <row r="15" spans="1:6" s="151" customFormat="1" ht="27" customHeight="1" x14ac:dyDescent="0.15">
      <c r="B15" s="140" t="s">
        <v>208</v>
      </c>
      <c r="C15" s="155">
        <f>'수입_지출(예산안)'!F71-C14</f>
        <v>4800000</v>
      </c>
      <c r="D15" s="156"/>
    </row>
    <row r="16" spans="1:6" s="151" customFormat="1" ht="27" customHeight="1" x14ac:dyDescent="0.15">
      <c r="B16" s="143" t="s">
        <v>204</v>
      </c>
      <c r="C16" s="155">
        <f>'수입_지출(예산안)'!F72</f>
        <v>5000000</v>
      </c>
      <c r="D16" s="157"/>
    </row>
    <row r="17" spans="1:6" s="151" customFormat="1" ht="27" customHeight="1" x14ac:dyDescent="0.15">
      <c r="B17" s="158" t="s">
        <v>34</v>
      </c>
      <c r="C17" s="159">
        <f>C14+C15-C16</f>
        <v>561920</v>
      </c>
      <c r="D17" s="160"/>
    </row>
    <row r="18" spans="1:6" s="151" customFormat="1" ht="27" customHeight="1" x14ac:dyDescent="0.15">
      <c r="B18" s="161"/>
      <c r="C18" s="162"/>
      <c r="D18" s="163"/>
    </row>
    <row r="19" spans="1:6" s="129" customFormat="1" ht="27" customHeight="1" x14ac:dyDescent="0.15">
      <c r="C19" s="164" t="s">
        <v>7</v>
      </c>
      <c r="D19" s="164" t="s">
        <v>6</v>
      </c>
      <c r="E19" s="164" t="s">
        <v>91</v>
      </c>
    </row>
    <row r="20" spans="1:6" s="129" customFormat="1" ht="79.5" customHeight="1" x14ac:dyDescent="0.15">
      <c r="C20" s="165"/>
      <c r="D20" s="165"/>
      <c r="E20" s="165"/>
    </row>
    <row r="21" spans="1:6" s="129" customFormat="1" ht="9.75" customHeight="1" x14ac:dyDescent="0.15">
      <c r="B21" s="166"/>
    </row>
    <row r="22" spans="1:6" s="129" customFormat="1" ht="27" customHeight="1" x14ac:dyDescent="0.15">
      <c r="B22" s="231">
        <v>44331</v>
      </c>
      <c r="C22" s="231"/>
      <c r="D22" s="231"/>
      <c r="E22" s="231"/>
      <c r="F22" s="231"/>
    </row>
    <row r="23" spans="1:6" s="129" customFormat="1" ht="15" customHeight="1" x14ac:dyDescent="0.15">
      <c r="B23" s="167"/>
      <c r="C23" s="167"/>
      <c r="D23" s="167"/>
      <c r="E23" s="167"/>
    </row>
    <row r="24" spans="1:6" s="129" customFormat="1" ht="45" x14ac:dyDescent="0.15">
      <c r="A24" s="168"/>
      <c r="B24" s="232" t="s">
        <v>195</v>
      </c>
      <c r="C24" s="232"/>
      <c r="D24" s="232"/>
      <c r="E24" s="232"/>
      <c r="F24" s="232"/>
    </row>
    <row r="25" spans="1:6" s="129" customFormat="1" ht="7.5" customHeight="1" x14ac:dyDescent="0.15"/>
    <row r="26" spans="1:6" s="129" customFormat="1" ht="27" customHeight="1" x14ac:dyDescent="0.15">
      <c r="B26" s="233" t="s">
        <v>105</v>
      </c>
      <c r="C26" s="233"/>
      <c r="D26" s="233"/>
      <c r="E26" s="233"/>
      <c r="F26" s="233"/>
    </row>
    <row r="27" spans="1:6" s="129" customFormat="1" ht="20.25" customHeight="1" x14ac:dyDescent="0.15">
      <c r="A27" s="139"/>
    </row>
    <row r="28" spans="1:6" s="129" customFormat="1" ht="20.25" customHeight="1" x14ac:dyDescent="0.15">
      <c r="A28" s="139"/>
    </row>
    <row r="29" spans="1:6" s="129" customFormat="1" ht="20.25" customHeight="1" x14ac:dyDescent="0.15">
      <c r="A29" s="139"/>
      <c r="B29" s="139"/>
    </row>
    <row r="30" spans="1:6" s="129" customFormat="1" ht="20.25" customHeight="1" x14ac:dyDescent="0.15"/>
    <row r="31" spans="1:6" s="129" customFormat="1" ht="20.25" customHeight="1" x14ac:dyDescent="0.15"/>
    <row r="32" spans="1:6" s="129" customFormat="1" ht="20.25" customHeight="1" x14ac:dyDescent="0.15">
      <c r="B32" s="139"/>
    </row>
    <row r="33" spans="1:7" s="129" customFormat="1" ht="20.25" customHeight="1" x14ac:dyDescent="0.15"/>
    <row r="34" spans="1:7" s="129" customFormat="1" ht="20.25" customHeight="1" x14ac:dyDescent="0.15"/>
    <row r="35" spans="1:7" s="129" customFormat="1" ht="20.25" customHeight="1" x14ac:dyDescent="0.15">
      <c r="A35" s="169"/>
    </row>
    <row r="36" spans="1:7" s="129" customFormat="1" ht="20.25" customHeight="1" x14ac:dyDescent="0.15">
      <c r="B36" s="139"/>
    </row>
    <row r="37" spans="1:7" s="129" customFormat="1" ht="20.25" customHeight="1" x14ac:dyDescent="0.15"/>
    <row r="38" spans="1:7" s="129" customFormat="1" ht="33.75" customHeight="1" x14ac:dyDescent="0.15"/>
    <row r="39" spans="1:7" s="129" customFormat="1" ht="54.75" customHeight="1" x14ac:dyDescent="0.15">
      <c r="D39" s="170"/>
      <c r="E39" s="170"/>
      <c r="F39" s="170"/>
      <c r="G39" s="170"/>
    </row>
    <row r="40" spans="1:7" s="129" customFormat="1" ht="12.75" customHeight="1" x14ac:dyDescent="0.15"/>
    <row r="41" spans="1:7" s="129" customFormat="1" ht="28.5" customHeight="1" x14ac:dyDescent="0.15"/>
    <row r="42" spans="1:7" s="171" customFormat="1" ht="35.25" customHeight="1" x14ac:dyDescent="0.15"/>
    <row r="43" spans="1:7" s="129" customFormat="1" ht="6" customHeight="1" x14ac:dyDescent="0.15"/>
    <row r="47" spans="1:7" ht="20.25" customHeight="1" x14ac:dyDescent="0.15">
      <c r="C47" s="172"/>
      <c r="D47" s="172"/>
      <c r="E47" s="172"/>
      <c r="F47" s="172"/>
    </row>
    <row r="48" spans="1:7" ht="30.75" customHeight="1" x14ac:dyDescent="0.15">
      <c r="C48" s="234"/>
      <c r="D48" s="234"/>
      <c r="E48" s="234"/>
      <c r="F48" s="173"/>
    </row>
    <row r="49" spans="3:6" ht="30.75" customHeight="1" x14ac:dyDescent="0.15">
      <c r="C49" s="234"/>
      <c r="D49" s="234"/>
      <c r="E49" s="234"/>
      <c r="F49" s="173"/>
    </row>
  </sheetData>
  <mergeCells count="10">
    <mergeCell ref="B24:F24"/>
    <mergeCell ref="B26:F26"/>
    <mergeCell ref="E48:E49"/>
    <mergeCell ref="D48:D49"/>
    <mergeCell ref="C48:C49"/>
    <mergeCell ref="B1:F1"/>
    <mergeCell ref="B2:F2"/>
    <mergeCell ref="B12:C12"/>
    <mergeCell ref="B4:C4"/>
    <mergeCell ref="B22:F22"/>
  </mergeCells>
  <phoneticPr fontId="35" type="noConversion"/>
  <printOptions horizontalCentered="1"/>
  <pageMargins left="0.15748031496062992" right="0.35433070866141736" top="1.1417322834645669" bottom="0.15748031496062992" header="0.15748031496062992" footer="0.15748031496062992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5"/>
  <sheetViews>
    <sheetView tabSelected="1" workbookViewId="0">
      <selection activeCell="H60" sqref="H60"/>
    </sheetView>
  </sheetViews>
  <sheetFormatPr defaultRowHeight="13.5" x14ac:dyDescent="0.15"/>
  <cols>
    <col min="1" max="1" width="2.44140625" customWidth="1"/>
    <col min="2" max="2" width="5.33203125" customWidth="1"/>
    <col min="3" max="3" width="24.77734375" style="33" customWidth="1"/>
    <col min="4" max="4" width="5" style="30" bestFit="1" customWidth="1"/>
    <col min="5" max="6" width="12" style="32" bestFit="1" customWidth="1"/>
    <col min="7" max="7" width="7.6640625" style="31" customWidth="1"/>
    <col min="8" max="8" width="54.44140625" bestFit="1" customWidth="1"/>
    <col min="10" max="10" width="9.88671875" style="177" bestFit="1" customWidth="1"/>
  </cols>
  <sheetData>
    <row r="1" spans="2:10" ht="75.75" customHeight="1" x14ac:dyDescent="0.15">
      <c r="D1" s="180"/>
    </row>
    <row r="2" spans="2:10" ht="20.25" x14ac:dyDescent="0.15">
      <c r="B2" s="257" t="s">
        <v>186</v>
      </c>
      <c r="C2" s="258"/>
      <c r="D2" s="258"/>
      <c r="E2" s="258"/>
      <c r="F2" s="258"/>
      <c r="G2" s="258"/>
      <c r="H2" s="258"/>
    </row>
    <row r="3" spans="2:10" ht="20.25" x14ac:dyDescent="0.15">
      <c r="B3" s="94"/>
      <c r="C3" s="95"/>
      <c r="D3" s="95"/>
      <c r="E3" s="95"/>
      <c r="F3" s="95"/>
      <c r="G3" s="95"/>
      <c r="H3" s="95"/>
    </row>
    <row r="4" spans="2:10" s="34" customFormat="1" ht="12" x14ac:dyDescent="0.15">
      <c r="B4" s="35" t="s">
        <v>107</v>
      </c>
      <c r="C4" s="36" t="s">
        <v>101</v>
      </c>
      <c r="D4" s="37" t="s">
        <v>99</v>
      </c>
      <c r="E4" s="38" t="s">
        <v>220</v>
      </c>
      <c r="F4" s="38" t="s">
        <v>213</v>
      </c>
      <c r="G4" s="39" t="s">
        <v>102</v>
      </c>
      <c r="H4" s="40" t="s">
        <v>21</v>
      </c>
      <c r="J4" s="178"/>
    </row>
    <row r="5" spans="2:10" s="41" customFormat="1" ht="12.75" x14ac:dyDescent="0.15">
      <c r="B5" s="238" t="s">
        <v>29</v>
      </c>
      <c r="C5" s="98" t="s">
        <v>38</v>
      </c>
      <c r="D5" s="99" t="s">
        <v>106</v>
      </c>
      <c r="E5" s="42">
        <v>993843</v>
      </c>
      <c r="F5" s="42">
        <v>2149886</v>
      </c>
      <c r="G5" s="100">
        <f t="shared" ref="G5:G21" si="0">F5/E5</f>
        <v>2.1632048522754599</v>
      </c>
      <c r="H5" s="101" t="s">
        <v>172</v>
      </c>
      <c r="J5" s="179"/>
    </row>
    <row r="6" spans="2:10" s="41" customFormat="1" ht="12.75" x14ac:dyDescent="0.15">
      <c r="B6" s="238"/>
      <c r="C6" s="43" t="s">
        <v>0</v>
      </c>
      <c r="D6" s="44" t="s">
        <v>106</v>
      </c>
      <c r="E6" s="45">
        <v>6300000</v>
      </c>
      <c r="F6" s="45">
        <v>6300000</v>
      </c>
      <c r="G6" s="46">
        <f t="shared" si="0"/>
        <v>1</v>
      </c>
      <c r="H6" s="47" t="s">
        <v>189</v>
      </c>
      <c r="J6" s="179"/>
    </row>
    <row r="7" spans="2:10" s="41" customFormat="1" ht="12.75" x14ac:dyDescent="0.15">
      <c r="B7" s="238"/>
      <c r="C7" s="43" t="s">
        <v>4</v>
      </c>
      <c r="D7" s="44" t="s">
        <v>106</v>
      </c>
      <c r="E7" s="45">
        <v>7200000</v>
      </c>
      <c r="F7" s="45">
        <v>7200000</v>
      </c>
      <c r="G7" s="46">
        <f t="shared" si="0"/>
        <v>1</v>
      </c>
      <c r="H7" s="47" t="s">
        <v>51</v>
      </c>
      <c r="J7" s="179"/>
    </row>
    <row r="8" spans="2:10" s="41" customFormat="1" ht="12.75" x14ac:dyDescent="0.15">
      <c r="B8" s="238"/>
      <c r="C8" s="43" t="s">
        <v>95</v>
      </c>
      <c r="D8" s="44" t="s">
        <v>106</v>
      </c>
      <c r="E8" s="45">
        <v>3062000</v>
      </c>
      <c r="F8" s="45">
        <v>1000000</v>
      </c>
      <c r="G8" s="46">
        <f t="shared" si="0"/>
        <v>0.32658393207054215</v>
      </c>
      <c r="H8" s="47" t="s">
        <v>89</v>
      </c>
      <c r="J8" s="179"/>
    </row>
    <row r="9" spans="2:10" s="41" customFormat="1" ht="12.75" x14ac:dyDescent="0.15">
      <c r="B9" s="238"/>
      <c r="C9" s="48" t="s">
        <v>1</v>
      </c>
      <c r="D9" s="44" t="s">
        <v>106</v>
      </c>
      <c r="E9" s="45">
        <v>1680000</v>
      </c>
      <c r="F9" s="49">
        <v>0</v>
      </c>
      <c r="G9" s="46">
        <f t="shared" si="0"/>
        <v>0</v>
      </c>
      <c r="H9" s="47" t="s">
        <v>73</v>
      </c>
      <c r="J9" s="179"/>
    </row>
    <row r="10" spans="2:10" s="41" customFormat="1" ht="12.75" x14ac:dyDescent="0.15">
      <c r="B10" s="238"/>
      <c r="C10" s="48" t="s">
        <v>207</v>
      </c>
      <c r="D10" s="44" t="s">
        <v>106</v>
      </c>
      <c r="E10" s="45">
        <v>600000</v>
      </c>
      <c r="F10" s="45">
        <v>0</v>
      </c>
      <c r="G10" s="46">
        <f t="shared" si="0"/>
        <v>0</v>
      </c>
      <c r="H10" s="47" t="s">
        <v>216</v>
      </c>
      <c r="J10" s="179"/>
    </row>
    <row r="11" spans="2:10" s="41" customFormat="1" ht="12.75" x14ac:dyDescent="0.15">
      <c r="B11" s="238"/>
      <c r="C11" s="48" t="s">
        <v>3</v>
      </c>
      <c r="D11" s="44" t="s">
        <v>106</v>
      </c>
      <c r="E11" s="45">
        <v>5391</v>
      </c>
      <c r="F11" s="45">
        <v>0</v>
      </c>
      <c r="G11" s="46">
        <f t="shared" si="0"/>
        <v>0</v>
      </c>
      <c r="H11" s="47" t="s">
        <v>177</v>
      </c>
      <c r="J11" s="179"/>
    </row>
    <row r="12" spans="2:10" s="41" customFormat="1" ht="12.75" x14ac:dyDescent="0.15">
      <c r="B12" s="238"/>
      <c r="C12" s="43" t="s">
        <v>14</v>
      </c>
      <c r="D12" s="51" t="s">
        <v>104</v>
      </c>
      <c r="E12" s="45">
        <v>1561630</v>
      </c>
      <c r="F12" s="45">
        <v>500000</v>
      </c>
      <c r="G12" s="46">
        <f t="shared" si="0"/>
        <v>0.32017827526366682</v>
      </c>
      <c r="H12" s="109" t="s">
        <v>67</v>
      </c>
      <c r="J12" s="179"/>
    </row>
    <row r="13" spans="2:10" s="41" customFormat="1" ht="25.5" x14ac:dyDescent="0.15">
      <c r="B13" s="238"/>
      <c r="C13" s="43" t="s">
        <v>8</v>
      </c>
      <c r="D13" s="51" t="s">
        <v>104</v>
      </c>
      <c r="E13" s="45">
        <v>3593520</v>
      </c>
      <c r="F13" s="53">
        <v>500000</v>
      </c>
      <c r="G13" s="46">
        <f t="shared" si="0"/>
        <v>0.13913933970034953</v>
      </c>
      <c r="H13" s="50" t="s">
        <v>59</v>
      </c>
      <c r="J13" s="179"/>
    </row>
    <row r="14" spans="2:10" s="41" customFormat="1" ht="12.75" x14ac:dyDescent="0.15">
      <c r="B14" s="238"/>
      <c r="C14" s="43" t="s">
        <v>2</v>
      </c>
      <c r="D14" s="51" t="s">
        <v>104</v>
      </c>
      <c r="E14" s="45">
        <v>1449280</v>
      </c>
      <c r="F14" s="53">
        <v>500000</v>
      </c>
      <c r="G14" s="46">
        <f t="shared" si="0"/>
        <v>0.34499889600353278</v>
      </c>
      <c r="H14" s="52" t="s">
        <v>56</v>
      </c>
      <c r="J14" s="179"/>
    </row>
    <row r="15" spans="2:10" s="41" customFormat="1" ht="12.75" x14ac:dyDescent="0.15">
      <c r="B15" s="238"/>
      <c r="C15" s="43" t="s">
        <v>205</v>
      </c>
      <c r="D15" s="51" t="s">
        <v>104</v>
      </c>
      <c r="E15" s="45">
        <v>688500</v>
      </c>
      <c r="F15" s="53">
        <v>0</v>
      </c>
      <c r="G15" s="46">
        <f t="shared" si="0"/>
        <v>0</v>
      </c>
      <c r="H15" s="52" t="s">
        <v>191</v>
      </c>
      <c r="J15" s="179"/>
    </row>
    <row r="16" spans="2:10" s="41" customFormat="1" ht="12.75" x14ac:dyDescent="0.15">
      <c r="B16" s="238"/>
      <c r="C16" s="54" t="s">
        <v>52</v>
      </c>
      <c r="D16" s="51" t="s">
        <v>104</v>
      </c>
      <c r="E16" s="45">
        <v>4590300</v>
      </c>
      <c r="F16" s="53">
        <v>0</v>
      </c>
      <c r="G16" s="46">
        <f t="shared" si="0"/>
        <v>0</v>
      </c>
      <c r="H16" s="52" t="s">
        <v>171</v>
      </c>
      <c r="J16" s="179"/>
    </row>
    <row r="17" spans="2:10" s="41" customFormat="1" ht="12.75" x14ac:dyDescent="0.15">
      <c r="B17" s="238"/>
      <c r="C17" s="43" t="s">
        <v>5</v>
      </c>
      <c r="D17" s="51" t="s">
        <v>104</v>
      </c>
      <c r="E17" s="45">
        <v>240000</v>
      </c>
      <c r="F17" s="45">
        <v>500000</v>
      </c>
      <c r="G17" s="46">
        <f t="shared" si="0"/>
        <v>2.0833333333333335</v>
      </c>
      <c r="H17" s="47" t="s">
        <v>55</v>
      </c>
      <c r="J17" s="179"/>
    </row>
    <row r="18" spans="2:10" s="41" customFormat="1" ht="12.75" x14ac:dyDescent="0.15">
      <c r="B18" s="238"/>
      <c r="C18" s="55" t="s">
        <v>12</v>
      </c>
      <c r="D18" s="56" t="s">
        <v>104</v>
      </c>
      <c r="E18" s="45">
        <v>79000</v>
      </c>
      <c r="F18" s="57"/>
      <c r="G18" s="46">
        <f t="shared" si="0"/>
        <v>0</v>
      </c>
      <c r="H18" s="47" t="s">
        <v>169</v>
      </c>
      <c r="J18" s="179"/>
    </row>
    <row r="19" spans="2:10" s="41" customFormat="1" ht="12.75" x14ac:dyDescent="0.15">
      <c r="B19" s="238"/>
      <c r="C19" s="236" t="s">
        <v>70</v>
      </c>
      <c r="D19" s="236"/>
      <c r="E19" s="58">
        <f>SUM(E5:E11)</f>
        <v>19841234</v>
      </c>
      <c r="F19" s="59">
        <f>SUM(F5:F11)</f>
        <v>16649886</v>
      </c>
      <c r="G19" s="46">
        <f t="shared" si="0"/>
        <v>0.83915577025098342</v>
      </c>
      <c r="H19" s="47"/>
      <c r="J19" s="179"/>
    </row>
    <row r="20" spans="2:10" s="41" customFormat="1" ht="12.75" x14ac:dyDescent="0.15">
      <c r="B20" s="238"/>
      <c r="C20" s="236" t="s">
        <v>26</v>
      </c>
      <c r="D20" s="236"/>
      <c r="E20" s="58">
        <f>SUM(E12:E18)</f>
        <v>12202230</v>
      </c>
      <c r="F20" s="60">
        <v>2000000</v>
      </c>
      <c r="G20" s="46">
        <f t="shared" si="0"/>
        <v>0.16390446664257272</v>
      </c>
      <c r="H20" s="47"/>
      <c r="J20" s="179"/>
    </row>
    <row r="21" spans="2:10" s="41" customFormat="1" ht="12.75" x14ac:dyDescent="0.15">
      <c r="B21" s="238"/>
      <c r="C21" s="61" t="s">
        <v>196</v>
      </c>
      <c r="D21" s="62" t="s">
        <v>104</v>
      </c>
      <c r="E21" s="63">
        <v>5489118</v>
      </c>
      <c r="F21" s="64">
        <v>14500000</v>
      </c>
      <c r="G21" s="46">
        <f t="shared" si="0"/>
        <v>2.6415901425329169</v>
      </c>
      <c r="H21" s="47" t="s">
        <v>31</v>
      </c>
      <c r="J21" s="179"/>
    </row>
    <row r="22" spans="2:10" s="41" customFormat="1" ht="12.75" x14ac:dyDescent="0.15">
      <c r="B22" s="239"/>
      <c r="C22" s="262" t="s">
        <v>193</v>
      </c>
      <c r="D22" s="263"/>
      <c r="E22" s="65">
        <f>E19-E20-E21</f>
        <v>2149886</v>
      </c>
      <c r="F22" s="65">
        <f>F19-F20-F21</f>
        <v>149886</v>
      </c>
      <c r="G22" s="46"/>
      <c r="H22" s="47"/>
      <c r="I22" s="66"/>
      <c r="J22" s="179"/>
    </row>
    <row r="23" spans="2:10" s="41" customFormat="1" ht="12.75" x14ac:dyDescent="0.15">
      <c r="B23" s="237" t="s">
        <v>37</v>
      </c>
      <c r="C23" s="240" t="s">
        <v>47</v>
      </c>
      <c r="D23" s="67" t="s">
        <v>106</v>
      </c>
      <c r="E23" s="45">
        <v>0</v>
      </c>
      <c r="F23" s="45">
        <v>0</v>
      </c>
      <c r="G23" s="46" t="e">
        <f t="shared" ref="G23:G45" si="1">F23/E23</f>
        <v>#DIV/0!</v>
      </c>
      <c r="H23" s="50" t="s">
        <v>215</v>
      </c>
      <c r="J23" s="179"/>
    </row>
    <row r="24" spans="2:10" s="41" customFormat="1" ht="12.75" x14ac:dyDescent="0.15">
      <c r="B24" s="238"/>
      <c r="C24" s="241"/>
      <c r="D24" s="67" t="s">
        <v>104</v>
      </c>
      <c r="E24" s="53">
        <v>0</v>
      </c>
      <c r="F24" s="53">
        <v>0</v>
      </c>
      <c r="G24" s="46" t="e">
        <f t="shared" si="1"/>
        <v>#DIV/0!</v>
      </c>
      <c r="H24" s="47" t="s">
        <v>215</v>
      </c>
      <c r="J24" s="179"/>
    </row>
    <row r="25" spans="2:10" s="41" customFormat="1" ht="25.5" x14ac:dyDescent="0.15">
      <c r="B25" s="238"/>
      <c r="C25" s="240" t="s">
        <v>211</v>
      </c>
      <c r="D25" s="67" t="s">
        <v>106</v>
      </c>
      <c r="E25" s="45">
        <v>0</v>
      </c>
      <c r="F25" s="45">
        <v>7300000</v>
      </c>
      <c r="G25" s="46" t="e">
        <f t="shared" si="1"/>
        <v>#DIV/0!</v>
      </c>
      <c r="H25" s="50" t="s">
        <v>162</v>
      </c>
      <c r="J25" s="179"/>
    </row>
    <row r="26" spans="2:10" s="41" customFormat="1" ht="12.75" x14ac:dyDescent="0.15">
      <c r="B26" s="238"/>
      <c r="C26" s="241"/>
      <c r="D26" s="67" t="s">
        <v>104</v>
      </c>
      <c r="E26" s="45">
        <v>0</v>
      </c>
      <c r="F26" s="45">
        <v>7300000</v>
      </c>
      <c r="G26" s="46" t="e">
        <f t="shared" si="1"/>
        <v>#DIV/0!</v>
      </c>
      <c r="H26" s="50" t="s">
        <v>54</v>
      </c>
      <c r="J26" s="179"/>
    </row>
    <row r="27" spans="2:10" s="41" customFormat="1" ht="12.75" x14ac:dyDescent="0.15">
      <c r="B27" s="238"/>
      <c r="C27" s="240" t="s">
        <v>197</v>
      </c>
      <c r="D27" s="67" t="s">
        <v>106</v>
      </c>
      <c r="E27" s="45">
        <v>6500000</v>
      </c>
      <c r="F27" s="45">
        <v>0</v>
      </c>
      <c r="G27" s="46">
        <f t="shared" si="1"/>
        <v>0</v>
      </c>
      <c r="H27" s="50" t="s">
        <v>164</v>
      </c>
      <c r="J27" s="179"/>
    </row>
    <row r="28" spans="2:10" s="41" customFormat="1" ht="12.75" x14ac:dyDescent="0.15">
      <c r="B28" s="238"/>
      <c r="C28" s="241"/>
      <c r="D28" s="67" t="s">
        <v>104</v>
      </c>
      <c r="E28" s="53">
        <v>13759380</v>
      </c>
      <c r="F28" s="53">
        <v>0</v>
      </c>
      <c r="G28" s="46">
        <f t="shared" si="1"/>
        <v>0</v>
      </c>
      <c r="H28" s="50" t="s">
        <v>164</v>
      </c>
      <c r="J28" s="179"/>
    </row>
    <row r="29" spans="2:10" s="41" customFormat="1" ht="12.75" x14ac:dyDescent="0.15">
      <c r="B29" s="238"/>
      <c r="C29" s="240" t="s">
        <v>206</v>
      </c>
      <c r="D29" s="67" t="s">
        <v>106</v>
      </c>
      <c r="E29" s="45">
        <v>3050000</v>
      </c>
      <c r="F29" s="45">
        <v>3050000</v>
      </c>
      <c r="G29" s="46">
        <f t="shared" si="1"/>
        <v>1</v>
      </c>
      <c r="H29" s="47" t="s">
        <v>185</v>
      </c>
      <c r="J29" s="179"/>
    </row>
    <row r="30" spans="2:10" s="41" customFormat="1" ht="12.75" x14ac:dyDescent="0.15">
      <c r="B30" s="238"/>
      <c r="C30" s="241"/>
      <c r="D30" s="67" t="s">
        <v>104</v>
      </c>
      <c r="E30" s="45">
        <v>300000</v>
      </c>
      <c r="F30" s="45">
        <v>300000</v>
      </c>
      <c r="G30" s="46">
        <f t="shared" si="1"/>
        <v>1</v>
      </c>
      <c r="H30" s="47" t="s">
        <v>180</v>
      </c>
      <c r="J30" s="179"/>
    </row>
    <row r="31" spans="2:10" s="41" customFormat="1" ht="12.75" x14ac:dyDescent="0.15">
      <c r="B31" s="238"/>
      <c r="C31" s="240" t="s">
        <v>210</v>
      </c>
      <c r="D31" s="67" t="s">
        <v>106</v>
      </c>
      <c r="E31" s="45">
        <v>0</v>
      </c>
      <c r="F31" s="45">
        <v>0</v>
      </c>
      <c r="G31" s="46" t="e">
        <f t="shared" si="1"/>
        <v>#DIV/0!</v>
      </c>
      <c r="H31" s="47" t="s">
        <v>215</v>
      </c>
      <c r="J31" s="179"/>
    </row>
    <row r="32" spans="2:10" s="41" customFormat="1" ht="12.75" x14ac:dyDescent="0.15">
      <c r="B32" s="238"/>
      <c r="C32" s="241"/>
      <c r="D32" s="67" t="s">
        <v>104</v>
      </c>
      <c r="E32" s="53">
        <v>0</v>
      </c>
      <c r="F32" s="53">
        <v>0</v>
      </c>
      <c r="G32" s="46" t="e">
        <f t="shared" si="1"/>
        <v>#DIV/0!</v>
      </c>
      <c r="H32" s="47" t="s">
        <v>215</v>
      </c>
      <c r="J32" s="179"/>
    </row>
    <row r="33" spans="2:10" s="41" customFormat="1" ht="12.75" x14ac:dyDescent="0.15">
      <c r="B33" s="238"/>
      <c r="C33" s="240" t="s">
        <v>188</v>
      </c>
      <c r="D33" s="67" t="s">
        <v>106</v>
      </c>
      <c r="E33" s="45">
        <v>0</v>
      </c>
      <c r="F33" s="45">
        <v>0</v>
      </c>
      <c r="G33" s="46" t="e">
        <f t="shared" si="1"/>
        <v>#DIV/0!</v>
      </c>
      <c r="H33" s="47" t="s">
        <v>215</v>
      </c>
      <c r="J33" s="179"/>
    </row>
    <row r="34" spans="2:10" s="41" customFormat="1" ht="12.75" x14ac:dyDescent="0.15">
      <c r="B34" s="238"/>
      <c r="C34" s="241"/>
      <c r="D34" s="67" t="s">
        <v>104</v>
      </c>
      <c r="E34" s="53">
        <v>0</v>
      </c>
      <c r="F34" s="53">
        <v>0</v>
      </c>
      <c r="G34" s="46" t="e">
        <f t="shared" si="1"/>
        <v>#DIV/0!</v>
      </c>
      <c r="H34" s="47" t="s">
        <v>215</v>
      </c>
      <c r="J34" s="179"/>
    </row>
    <row r="35" spans="2:10" s="41" customFormat="1" ht="12.75" x14ac:dyDescent="0.15">
      <c r="B35" s="238"/>
      <c r="C35" s="240" t="s">
        <v>40</v>
      </c>
      <c r="D35" s="67" t="s">
        <v>106</v>
      </c>
      <c r="E35" s="45">
        <v>0</v>
      </c>
      <c r="F35" s="45">
        <v>0</v>
      </c>
      <c r="G35" s="46" t="e">
        <f t="shared" si="1"/>
        <v>#DIV/0!</v>
      </c>
      <c r="H35" s="47" t="s">
        <v>215</v>
      </c>
      <c r="J35" s="179"/>
    </row>
    <row r="36" spans="2:10" s="41" customFormat="1" ht="12.75" x14ac:dyDescent="0.15">
      <c r="B36" s="238"/>
      <c r="C36" s="241"/>
      <c r="D36" s="67" t="s">
        <v>104</v>
      </c>
      <c r="E36" s="45">
        <v>0</v>
      </c>
      <c r="F36" s="45">
        <v>0</v>
      </c>
      <c r="G36" s="46" t="e">
        <f t="shared" si="1"/>
        <v>#DIV/0!</v>
      </c>
      <c r="H36" s="47" t="s">
        <v>215</v>
      </c>
      <c r="J36" s="179"/>
    </row>
    <row r="37" spans="2:10" s="41" customFormat="1" ht="12.75" x14ac:dyDescent="0.15">
      <c r="B37" s="238"/>
      <c r="C37" s="240" t="s">
        <v>13</v>
      </c>
      <c r="D37" s="67" t="s">
        <v>106</v>
      </c>
      <c r="E37" s="45">
        <v>0</v>
      </c>
      <c r="F37" s="45">
        <v>0</v>
      </c>
      <c r="G37" s="46" t="e">
        <f t="shared" si="1"/>
        <v>#DIV/0!</v>
      </c>
      <c r="H37" s="47" t="s">
        <v>215</v>
      </c>
      <c r="J37" s="179"/>
    </row>
    <row r="38" spans="2:10" s="41" customFormat="1" ht="12.75" x14ac:dyDescent="0.15">
      <c r="B38" s="238"/>
      <c r="C38" s="241"/>
      <c r="D38" s="67" t="s">
        <v>104</v>
      </c>
      <c r="E38" s="45">
        <v>0</v>
      </c>
      <c r="F38" s="45">
        <v>0</v>
      </c>
      <c r="G38" s="46" t="e">
        <f t="shared" si="1"/>
        <v>#DIV/0!</v>
      </c>
      <c r="H38" s="47" t="s">
        <v>215</v>
      </c>
      <c r="J38" s="179"/>
    </row>
    <row r="39" spans="2:10" s="41" customFormat="1" ht="12.75" x14ac:dyDescent="0.15">
      <c r="B39" s="238"/>
      <c r="C39" s="240" t="s">
        <v>72</v>
      </c>
      <c r="D39" s="67" t="s">
        <v>106</v>
      </c>
      <c r="E39" s="45">
        <v>0</v>
      </c>
      <c r="F39" s="45">
        <v>0</v>
      </c>
      <c r="G39" s="46" t="e">
        <f t="shared" si="1"/>
        <v>#DIV/0!</v>
      </c>
      <c r="H39" s="47" t="s">
        <v>215</v>
      </c>
      <c r="J39" s="179"/>
    </row>
    <row r="40" spans="2:10" s="41" customFormat="1" ht="12.75" x14ac:dyDescent="0.15">
      <c r="B40" s="238"/>
      <c r="C40" s="241"/>
      <c r="D40" s="67" t="s">
        <v>104</v>
      </c>
      <c r="E40" s="45">
        <v>0</v>
      </c>
      <c r="F40" s="45">
        <v>0</v>
      </c>
      <c r="G40" s="46" t="e">
        <f t="shared" si="1"/>
        <v>#DIV/0!</v>
      </c>
      <c r="H40" s="47" t="s">
        <v>215</v>
      </c>
      <c r="J40" s="179"/>
    </row>
    <row r="41" spans="2:10" s="41" customFormat="1" ht="12.75" x14ac:dyDescent="0.15">
      <c r="B41" s="238"/>
      <c r="C41" s="264" t="s">
        <v>50</v>
      </c>
      <c r="D41" s="174" t="s">
        <v>106</v>
      </c>
      <c r="E41" s="175">
        <v>0</v>
      </c>
      <c r="F41" s="176">
        <v>0</v>
      </c>
      <c r="G41" s="100" t="e">
        <f t="shared" si="1"/>
        <v>#DIV/0!</v>
      </c>
      <c r="H41" s="52"/>
      <c r="J41" s="179"/>
    </row>
    <row r="42" spans="2:10" s="41" customFormat="1" ht="12.75" x14ac:dyDescent="0.15">
      <c r="B42" s="238"/>
      <c r="C42" s="245"/>
      <c r="D42" s="174" t="s">
        <v>104</v>
      </c>
      <c r="E42" s="175">
        <v>2250500</v>
      </c>
      <c r="F42" s="176" t="s">
        <v>224</v>
      </c>
      <c r="G42" s="100" t="e">
        <f t="shared" si="1"/>
        <v>#VALUE!</v>
      </c>
      <c r="H42" s="52" t="s">
        <v>173</v>
      </c>
      <c r="J42" s="179"/>
    </row>
    <row r="43" spans="2:10" s="41" customFormat="1" ht="12.75" x14ac:dyDescent="0.15">
      <c r="B43" s="238"/>
      <c r="C43" s="256" t="s">
        <v>70</v>
      </c>
      <c r="D43" s="256"/>
      <c r="E43" s="68">
        <f>SUM(E23+E25+E27+E29+E31+E33+E35+E37+E39+E41)</f>
        <v>9550000</v>
      </c>
      <c r="F43" s="68">
        <f>SUM(F23+F25+F27+F29+F31+F33+F35+F37+F39+F41)</f>
        <v>10350000</v>
      </c>
      <c r="G43" s="46">
        <f t="shared" si="1"/>
        <v>1.0837696335078535</v>
      </c>
      <c r="H43" s="69"/>
      <c r="J43" s="179"/>
    </row>
    <row r="44" spans="2:10" s="41" customFormat="1" ht="12.75" x14ac:dyDescent="0.15">
      <c r="B44" s="238"/>
      <c r="C44" s="256" t="s">
        <v>26</v>
      </c>
      <c r="D44" s="256"/>
      <c r="E44" s="70">
        <f>SUM(E24+E26+E28+E30+E32+E34+E36+E38+E40+E42)</f>
        <v>16309880</v>
      </c>
      <c r="F44" s="70">
        <v>7600000</v>
      </c>
      <c r="G44" s="46">
        <f t="shared" si="1"/>
        <v>0.46597522483304599</v>
      </c>
      <c r="H44" s="69"/>
      <c r="J44" s="179"/>
    </row>
    <row r="45" spans="2:10" s="41" customFormat="1" ht="12.75" x14ac:dyDescent="0.15">
      <c r="B45" s="238"/>
      <c r="C45" s="61" t="s">
        <v>196</v>
      </c>
      <c r="D45" s="181" t="s">
        <v>225</v>
      </c>
      <c r="E45" s="63">
        <v>6760380</v>
      </c>
      <c r="F45" s="63">
        <v>2500000</v>
      </c>
      <c r="G45" s="46">
        <f t="shared" si="1"/>
        <v>0.36980169753771236</v>
      </c>
      <c r="H45" s="47" t="s">
        <v>57</v>
      </c>
      <c r="J45" s="179"/>
    </row>
    <row r="46" spans="2:10" s="41" customFormat="1" ht="12.75" x14ac:dyDescent="0.15">
      <c r="B46" s="239"/>
      <c r="C46" s="262" t="s">
        <v>193</v>
      </c>
      <c r="D46" s="263"/>
      <c r="E46" s="71">
        <v>0</v>
      </c>
      <c r="F46" s="71">
        <v>250000</v>
      </c>
      <c r="G46" s="46"/>
      <c r="H46" s="72"/>
      <c r="J46" s="179"/>
    </row>
    <row r="47" spans="2:10" s="41" customFormat="1" ht="20.45" customHeight="1" x14ac:dyDescent="0.15">
      <c r="B47" s="259" t="s">
        <v>43</v>
      </c>
      <c r="C47" s="102" t="s">
        <v>48</v>
      </c>
      <c r="D47" s="74" t="s">
        <v>106</v>
      </c>
      <c r="E47" s="45">
        <v>103451811</v>
      </c>
      <c r="F47" s="45">
        <v>80000000</v>
      </c>
      <c r="G47" s="46">
        <f t="shared" ref="G47:G59" si="2">F47/E47</f>
        <v>0.77330690711639649</v>
      </c>
      <c r="H47" s="266" t="s">
        <v>86</v>
      </c>
      <c r="J47" s="179"/>
    </row>
    <row r="48" spans="2:10" s="41" customFormat="1" ht="20.45" customHeight="1" x14ac:dyDescent="0.15">
      <c r="B48" s="260"/>
      <c r="C48" s="102" t="s">
        <v>45</v>
      </c>
      <c r="D48" s="74" t="s">
        <v>106</v>
      </c>
      <c r="E48" s="45">
        <v>8263100</v>
      </c>
      <c r="F48" s="45">
        <v>3760000</v>
      </c>
      <c r="G48" s="46">
        <f t="shared" si="2"/>
        <v>0.45503503527731726</v>
      </c>
      <c r="H48" s="267"/>
      <c r="J48" s="179"/>
    </row>
    <row r="49" spans="2:10" s="41" customFormat="1" ht="12.75" x14ac:dyDescent="0.15">
      <c r="B49" s="260"/>
      <c r="C49" s="73" t="s">
        <v>15</v>
      </c>
      <c r="D49" s="74" t="s">
        <v>106</v>
      </c>
      <c r="E49" s="45">
        <v>0</v>
      </c>
      <c r="F49" s="45">
        <v>1472450</v>
      </c>
      <c r="G49" s="46" t="e">
        <f t="shared" si="2"/>
        <v>#DIV/0!</v>
      </c>
      <c r="H49" s="47" t="s">
        <v>172</v>
      </c>
      <c r="J49" s="179"/>
    </row>
    <row r="50" spans="2:10" s="41" customFormat="1" ht="12.75" x14ac:dyDescent="0.15">
      <c r="B50" s="260"/>
      <c r="C50" s="73" t="s">
        <v>202</v>
      </c>
      <c r="D50" s="74" t="s">
        <v>104</v>
      </c>
      <c r="E50" s="45">
        <v>46038570</v>
      </c>
      <c r="F50" s="53">
        <v>45000000</v>
      </c>
      <c r="G50" s="46">
        <f t="shared" si="2"/>
        <v>0.9774413062786268</v>
      </c>
      <c r="H50" s="47" t="s">
        <v>42</v>
      </c>
      <c r="J50" s="179"/>
    </row>
    <row r="51" spans="2:10" s="41" customFormat="1" ht="12.75" x14ac:dyDescent="0.15">
      <c r="B51" s="260"/>
      <c r="C51" s="73" t="s">
        <v>203</v>
      </c>
      <c r="D51" s="74" t="s">
        <v>104</v>
      </c>
      <c r="E51" s="45">
        <v>10596390</v>
      </c>
      <c r="F51" s="53">
        <v>5000000</v>
      </c>
      <c r="G51" s="46">
        <f t="shared" si="2"/>
        <v>0.47185881229362076</v>
      </c>
      <c r="H51" s="47" t="s">
        <v>64</v>
      </c>
      <c r="J51" s="179"/>
    </row>
    <row r="52" spans="2:10" s="41" customFormat="1" ht="12.75" x14ac:dyDescent="0.15">
      <c r="B52" s="260"/>
      <c r="C52" s="73" t="s">
        <v>10</v>
      </c>
      <c r="D52" s="74" t="s">
        <v>104</v>
      </c>
      <c r="E52" s="45">
        <v>30911912</v>
      </c>
      <c r="F52" s="53">
        <v>30000000</v>
      </c>
      <c r="G52" s="46">
        <f t="shared" si="2"/>
        <v>0.97049965721952103</v>
      </c>
      <c r="H52" s="104" t="s">
        <v>62</v>
      </c>
      <c r="J52" s="179"/>
    </row>
    <row r="53" spans="2:10" s="41" customFormat="1" ht="12.75" x14ac:dyDescent="0.15">
      <c r="B53" s="260"/>
      <c r="C53" s="103" t="s">
        <v>183</v>
      </c>
      <c r="D53" s="74" t="s">
        <v>104</v>
      </c>
      <c r="E53" s="45">
        <v>17244618</v>
      </c>
      <c r="F53" s="75">
        <v>17000000</v>
      </c>
      <c r="G53" s="46">
        <f t="shared" si="2"/>
        <v>0.98581482060083903</v>
      </c>
      <c r="H53" s="50" t="s">
        <v>182</v>
      </c>
      <c r="J53" s="179"/>
    </row>
    <row r="54" spans="2:10" s="41" customFormat="1" ht="12.75" x14ac:dyDescent="0.15">
      <c r="B54" s="260"/>
      <c r="C54" s="76" t="s">
        <v>32</v>
      </c>
      <c r="D54" s="74" t="s">
        <v>104</v>
      </c>
      <c r="E54" s="45">
        <v>1298011</v>
      </c>
      <c r="F54" s="45">
        <v>632336</v>
      </c>
      <c r="G54" s="46">
        <f t="shared" si="2"/>
        <v>0.48715765891044066</v>
      </c>
      <c r="H54" s="47" t="s">
        <v>49</v>
      </c>
      <c r="J54" s="179"/>
    </row>
    <row r="55" spans="2:10" s="41" customFormat="1" ht="12.75" x14ac:dyDescent="0.15">
      <c r="B55" s="260"/>
      <c r="C55" s="76" t="s">
        <v>137</v>
      </c>
      <c r="D55" s="74" t="s">
        <v>104</v>
      </c>
      <c r="E55" s="45">
        <v>543850</v>
      </c>
      <c r="F55" s="45">
        <v>500000</v>
      </c>
      <c r="G55" s="46">
        <f t="shared" si="2"/>
        <v>0.91937115013330883</v>
      </c>
      <c r="H55" s="47" t="s">
        <v>174</v>
      </c>
      <c r="J55" s="179"/>
    </row>
    <row r="56" spans="2:10" s="41" customFormat="1" ht="12.75" x14ac:dyDescent="0.15">
      <c r="B56" s="260"/>
      <c r="C56" s="240" t="s">
        <v>201</v>
      </c>
      <c r="D56" s="74" t="s">
        <v>106</v>
      </c>
      <c r="E56" s="45">
        <v>231550</v>
      </c>
      <c r="F56" s="45"/>
      <c r="G56" s="46">
        <f t="shared" si="2"/>
        <v>0</v>
      </c>
      <c r="H56" s="50" t="s">
        <v>187</v>
      </c>
      <c r="J56" s="179"/>
    </row>
    <row r="57" spans="2:10" s="41" customFormat="1" ht="12.75" x14ac:dyDescent="0.15">
      <c r="B57" s="260"/>
      <c r="C57" s="241"/>
      <c r="D57" s="74" t="s">
        <v>104</v>
      </c>
      <c r="E57" s="45">
        <v>2569400</v>
      </c>
      <c r="F57" s="45">
        <v>4500000</v>
      </c>
      <c r="G57" s="46">
        <f t="shared" si="2"/>
        <v>1.751381645520355</v>
      </c>
      <c r="H57" s="104" t="s">
        <v>60</v>
      </c>
      <c r="J57" s="179"/>
    </row>
    <row r="58" spans="2:10" s="41" customFormat="1" ht="12.75" x14ac:dyDescent="0.15">
      <c r="B58" s="260"/>
      <c r="C58" s="256" t="s">
        <v>70</v>
      </c>
      <c r="D58" s="256"/>
      <c r="E58" s="70">
        <f>SUM(E47+E48+E49)+E56</f>
        <v>111946461</v>
      </c>
      <c r="F58" s="70">
        <f>SUM(F47+F48+F49)+F56</f>
        <v>85232450</v>
      </c>
      <c r="G58" s="46">
        <f t="shared" si="2"/>
        <v>0.76136797214161156</v>
      </c>
      <c r="H58" s="50"/>
      <c r="J58" s="179"/>
    </row>
    <row r="59" spans="2:10" s="41" customFormat="1" ht="12.75" x14ac:dyDescent="0.15">
      <c r="B59" s="260"/>
      <c r="C59" s="256" t="s">
        <v>26</v>
      </c>
      <c r="D59" s="256"/>
      <c r="E59" s="70">
        <f>SUM(E50:E55)+E57</f>
        <v>109202751</v>
      </c>
      <c r="F59" s="70">
        <f>SUM(F50:F55)+F57</f>
        <v>102632336</v>
      </c>
      <c r="G59" s="46">
        <f t="shared" si="2"/>
        <v>0.93983288021745903</v>
      </c>
      <c r="H59" s="50"/>
      <c r="J59" s="179"/>
    </row>
    <row r="60" spans="2:10" s="41" customFormat="1" ht="12.75" x14ac:dyDescent="0.15">
      <c r="B60" s="260"/>
      <c r="C60" s="110" t="s">
        <v>196</v>
      </c>
      <c r="D60" s="182" t="s">
        <v>226</v>
      </c>
      <c r="E60" s="63">
        <v>1271262</v>
      </c>
      <c r="F60" s="77">
        <v>17000000</v>
      </c>
      <c r="G60" s="46"/>
      <c r="H60" s="50"/>
      <c r="J60" s="179"/>
    </row>
    <row r="61" spans="2:10" s="41" customFormat="1" ht="12.75" x14ac:dyDescent="0.15">
      <c r="B61" s="261"/>
      <c r="C61" s="265" t="s">
        <v>193</v>
      </c>
      <c r="D61" s="265"/>
      <c r="E61" s="78">
        <f>E58-E59-E60</f>
        <v>1472448</v>
      </c>
      <c r="F61" s="78">
        <v>-399886</v>
      </c>
      <c r="G61" s="46"/>
      <c r="H61" s="79"/>
      <c r="J61" s="179"/>
    </row>
    <row r="62" spans="2:10" s="41" customFormat="1" ht="12.75" x14ac:dyDescent="0.15">
      <c r="B62" s="247" t="s">
        <v>97</v>
      </c>
      <c r="C62" s="248"/>
      <c r="D62" s="80" t="s">
        <v>106</v>
      </c>
      <c r="E62" s="81">
        <f>E58+E43+E19</f>
        <v>141337695</v>
      </c>
      <c r="F62" s="81">
        <f>F58+F43+F19</f>
        <v>112232336</v>
      </c>
      <c r="G62" s="46">
        <f>F62/E62</f>
        <v>0.79407221123848104</v>
      </c>
      <c r="H62" s="79"/>
      <c r="J62" s="179"/>
    </row>
    <row r="63" spans="2:10" s="41" customFormat="1" ht="12.75" x14ac:dyDescent="0.15">
      <c r="B63" s="249"/>
      <c r="C63" s="250"/>
      <c r="D63" s="80" t="s">
        <v>104</v>
      </c>
      <c r="E63" s="81">
        <f>E59+E44+E20</f>
        <v>137714861</v>
      </c>
      <c r="F63" s="81">
        <f>F59+F44+F20</f>
        <v>112232336</v>
      </c>
      <c r="G63" s="46">
        <f>F63/E63</f>
        <v>0.81496169102621396</v>
      </c>
      <c r="H63" s="79"/>
      <c r="J63" s="179"/>
    </row>
    <row r="64" spans="2:10" s="41" customFormat="1" ht="12.75" x14ac:dyDescent="0.15">
      <c r="B64" s="251"/>
      <c r="C64" s="252"/>
      <c r="D64" s="82" t="s">
        <v>96</v>
      </c>
      <c r="E64" s="83">
        <f>E62-E63</f>
        <v>3622834</v>
      </c>
      <c r="F64" s="83">
        <f>F62-F63</f>
        <v>0</v>
      </c>
      <c r="G64" s="84">
        <f>F64/E64</f>
        <v>0</v>
      </c>
      <c r="H64" s="85"/>
      <c r="J64" s="179"/>
    </row>
    <row r="65" spans="2:10" s="41" customFormat="1" ht="12.75" x14ac:dyDescent="0.15">
      <c r="C65" s="86"/>
      <c r="J65" s="179"/>
    </row>
    <row r="66" spans="2:10" s="34" customFormat="1" ht="12" x14ac:dyDescent="0.15">
      <c r="B66" s="35" t="s">
        <v>107</v>
      </c>
      <c r="C66" s="36" t="s">
        <v>101</v>
      </c>
      <c r="D66" s="37" t="s">
        <v>99</v>
      </c>
      <c r="E66" s="38" t="s">
        <v>199</v>
      </c>
      <c r="F66" s="38" t="s">
        <v>214</v>
      </c>
      <c r="G66" s="39" t="s">
        <v>102</v>
      </c>
      <c r="H66" s="40" t="s">
        <v>17</v>
      </c>
      <c r="J66" s="178"/>
    </row>
    <row r="67" spans="2:10" s="41" customFormat="1" ht="12.75" x14ac:dyDescent="0.15">
      <c r="B67" s="253" t="s">
        <v>198</v>
      </c>
      <c r="C67" s="244" t="s">
        <v>200</v>
      </c>
      <c r="D67" s="87" t="s">
        <v>106</v>
      </c>
      <c r="E67" s="88">
        <v>21314272</v>
      </c>
      <c r="F67" s="88">
        <v>761920</v>
      </c>
      <c r="G67" s="89">
        <f t="shared" ref="G67:G72" si="3">F67/E67</f>
        <v>3.5746939890792424E-2</v>
      </c>
      <c r="H67" s="90" t="s">
        <v>163</v>
      </c>
      <c r="J67" s="179"/>
    </row>
    <row r="68" spans="2:10" s="41" customFormat="1" ht="12.75" x14ac:dyDescent="0.15">
      <c r="B68" s="254"/>
      <c r="C68" s="245"/>
      <c r="D68" s="106" t="s">
        <v>106</v>
      </c>
      <c r="E68" s="42">
        <v>9943493</v>
      </c>
      <c r="F68" s="42">
        <v>4800000</v>
      </c>
      <c r="G68" s="105">
        <f t="shared" si="3"/>
        <v>0.48272774969520266</v>
      </c>
      <c r="H68" s="50" t="s">
        <v>178</v>
      </c>
      <c r="J68" s="179"/>
    </row>
    <row r="69" spans="2:10" s="41" customFormat="1" ht="12.75" x14ac:dyDescent="0.15">
      <c r="B69" s="254"/>
      <c r="C69" s="245"/>
      <c r="D69" s="107" t="s">
        <v>106</v>
      </c>
      <c r="E69" s="42">
        <v>15000000</v>
      </c>
      <c r="F69" s="45"/>
      <c r="G69" s="46">
        <f t="shared" si="3"/>
        <v>0</v>
      </c>
      <c r="H69" s="50" t="s">
        <v>165</v>
      </c>
      <c r="J69" s="179"/>
    </row>
    <row r="70" spans="2:10" s="41" customFormat="1" ht="38.25" x14ac:dyDescent="0.15">
      <c r="B70" s="254"/>
      <c r="C70" s="246"/>
      <c r="D70" s="108" t="s">
        <v>104</v>
      </c>
      <c r="E70" s="45">
        <v>30495845</v>
      </c>
      <c r="F70" s="53">
        <v>5000000</v>
      </c>
      <c r="G70" s="46">
        <f t="shared" si="3"/>
        <v>0.16395676197855807</v>
      </c>
      <c r="H70" s="50" t="s">
        <v>192</v>
      </c>
      <c r="J70" s="179"/>
    </row>
    <row r="71" spans="2:10" s="41" customFormat="1" ht="12.75" x14ac:dyDescent="0.15">
      <c r="B71" s="254"/>
      <c r="C71" s="256" t="s">
        <v>70</v>
      </c>
      <c r="D71" s="256"/>
      <c r="E71" s="70">
        <f>SUM(E67:E69)</f>
        <v>46257765</v>
      </c>
      <c r="F71" s="70">
        <f>SUM(F67:F69)</f>
        <v>5561920</v>
      </c>
      <c r="G71" s="46">
        <f t="shared" si="3"/>
        <v>0.12023754282118905</v>
      </c>
      <c r="H71" s="50"/>
      <c r="J71" s="179"/>
    </row>
    <row r="72" spans="2:10" s="41" customFormat="1" ht="12.75" x14ac:dyDescent="0.15">
      <c r="B72" s="254"/>
      <c r="C72" s="256" t="s">
        <v>26</v>
      </c>
      <c r="D72" s="256"/>
      <c r="E72" s="70">
        <f>SUM(E70)</f>
        <v>30495845</v>
      </c>
      <c r="F72" s="70">
        <f>SUM(F70)</f>
        <v>5000000</v>
      </c>
      <c r="G72" s="46">
        <f t="shared" si="3"/>
        <v>0.16395676197855807</v>
      </c>
      <c r="H72" s="50"/>
      <c r="J72" s="179"/>
    </row>
    <row r="73" spans="2:10" s="41" customFormat="1" ht="12.75" x14ac:dyDescent="0.15">
      <c r="B73" s="255"/>
      <c r="C73" s="242" t="s">
        <v>18</v>
      </c>
      <c r="D73" s="243"/>
      <c r="E73" s="91">
        <f>E71-E72</f>
        <v>15761920</v>
      </c>
      <c r="F73" s="91">
        <f>F71-F72</f>
        <v>561920</v>
      </c>
      <c r="G73" s="92"/>
      <c r="H73" s="93"/>
      <c r="J73" s="179"/>
    </row>
    <row r="75" spans="2:10" x14ac:dyDescent="0.15">
      <c r="B75" s="235" t="s">
        <v>100</v>
      </c>
      <c r="C75" s="235"/>
      <c r="D75" s="235"/>
      <c r="E75" s="235"/>
      <c r="F75" s="235"/>
      <c r="G75" s="235"/>
      <c r="H75" s="235"/>
    </row>
  </sheetData>
  <mergeCells count="32">
    <mergeCell ref="C72:D72"/>
    <mergeCell ref="B2:H2"/>
    <mergeCell ref="B47:B61"/>
    <mergeCell ref="C22:D22"/>
    <mergeCell ref="C41:C42"/>
    <mergeCell ref="C46:D46"/>
    <mergeCell ref="C31:C32"/>
    <mergeCell ref="C33:C34"/>
    <mergeCell ref="C35:C36"/>
    <mergeCell ref="C37:C38"/>
    <mergeCell ref="C39:C40"/>
    <mergeCell ref="C61:D61"/>
    <mergeCell ref="C19:D19"/>
    <mergeCell ref="C43:D43"/>
    <mergeCell ref="H47:H48"/>
    <mergeCell ref="C56:C57"/>
    <mergeCell ref="B75:H75"/>
    <mergeCell ref="C20:D20"/>
    <mergeCell ref="B23:B46"/>
    <mergeCell ref="C23:C24"/>
    <mergeCell ref="C25:C26"/>
    <mergeCell ref="C27:C28"/>
    <mergeCell ref="C29:C30"/>
    <mergeCell ref="C73:D73"/>
    <mergeCell ref="C67:C70"/>
    <mergeCell ref="B62:C64"/>
    <mergeCell ref="B67:B73"/>
    <mergeCell ref="B5:B22"/>
    <mergeCell ref="C44:D44"/>
    <mergeCell ref="C58:D58"/>
    <mergeCell ref="C59:D59"/>
    <mergeCell ref="C71:D71"/>
  </mergeCells>
  <phoneticPr fontId="35" type="noConversion"/>
  <printOptions horizontalCentered="1"/>
  <pageMargins left="0.15748031496062992" right="0.19685039370078741" top="0.15748031496062992" bottom="0" header="0.15748031496062992" footer="0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5" type="noConversion"/>
  <pageMargins left="0.74805557727813721" right="0.74805557727813721" top="0.98430556058883667" bottom="0.98430556058883667" header="0.51180553436279297" footer="0.51180553436279297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표지</vt:lpstr>
      <vt:lpstr>조직도</vt:lpstr>
      <vt:lpstr>사업계획서</vt:lpstr>
      <vt:lpstr>예산(총괄)</vt:lpstr>
      <vt:lpstr>수입_지출(예산안)</vt:lpstr>
      <vt:lpstr>Sheet7</vt:lpstr>
      <vt:lpstr>사업계획서!Print_Area</vt:lpstr>
      <vt:lpstr>'수입_지출(예산안)'!Print_Area</vt:lpstr>
      <vt:lpstr>'예산(총괄)'!Print_Area</vt:lpstr>
      <vt:lpstr>표지!Print_Area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장재천</dc:creator>
  <cp:lastModifiedBy>a</cp:lastModifiedBy>
  <cp:revision>2</cp:revision>
  <cp:lastPrinted>2021-05-08T04:19:24Z</cp:lastPrinted>
  <dcterms:created xsi:type="dcterms:W3CDTF">2008-12-10T01:17:07Z</dcterms:created>
  <dcterms:modified xsi:type="dcterms:W3CDTF">2021-05-16T06:30:13Z</dcterms:modified>
</cp:coreProperties>
</file>